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01-02" sheetId="1" r:id="rId1"/>
    <sheet name="03-04" sheetId="2" r:id="rId2"/>
    <sheet name="05-06" sheetId="3" r:id="rId3"/>
    <sheet name="07-08" sheetId="4" r:id="rId4"/>
    <sheet name="10-11" sheetId="5" r:id="rId5"/>
    <sheet name="12-13" sheetId="6" r:id="rId6"/>
    <sheet name="14-15" sheetId="7" r:id="rId7"/>
    <sheet name="16" sheetId="8" r:id="rId8"/>
    <sheet name="17-18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<sst xmlns="http://schemas.openxmlformats.org/spreadsheetml/2006/main" count="2776" uniqueCount="818">
  <si>
    <t>课程序号</t>
  </si>
  <si>
    <t>周一</t>
  </si>
  <si>
    <t>周二</t>
  </si>
  <si>
    <t>周三</t>
  </si>
  <si>
    <t>周四</t>
  </si>
  <si>
    <t>周五</t>
  </si>
  <si>
    <t>课程名称</t>
  </si>
  <si>
    <t>班级</t>
  </si>
  <si>
    <t>学号</t>
  </si>
  <si>
    <t>注意：</t>
  </si>
  <si>
    <t>周四</t>
  </si>
  <si>
    <t>第07-08周</t>
  </si>
  <si>
    <t>第01-02周</t>
  </si>
  <si>
    <t>4 各实习工种所在教室：</t>
  </si>
  <si>
    <t>快速成型</t>
  </si>
  <si>
    <t>周日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</si>
  <si>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</si>
  <si>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考试</t>
  </si>
  <si>
    <t>第16周</t>
  </si>
  <si>
    <t>1-15</t>
  </si>
  <si>
    <t>2.26</t>
  </si>
  <si>
    <t>2.27</t>
  </si>
  <si>
    <t>2.28</t>
  </si>
  <si>
    <t>3.1</t>
  </si>
  <si>
    <t>3.2</t>
  </si>
  <si>
    <t>1-18</t>
  </si>
  <si>
    <t>3.7</t>
  </si>
  <si>
    <t>3.8</t>
  </si>
  <si>
    <t>3.9</t>
  </si>
  <si>
    <t>3.13</t>
  </si>
  <si>
    <t>3.14</t>
  </si>
  <si>
    <t>3.15</t>
  </si>
  <si>
    <t>3.16</t>
  </si>
  <si>
    <t>3.21</t>
  </si>
  <si>
    <t>3.22</t>
  </si>
  <si>
    <t>3.23</t>
  </si>
  <si>
    <t>3.27</t>
  </si>
  <si>
    <t>3.28</t>
  </si>
  <si>
    <t>3.29</t>
  </si>
  <si>
    <t>3.30</t>
  </si>
  <si>
    <t>4.4</t>
  </si>
  <si>
    <t>4.5</t>
  </si>
  <si>
    <t>4.6</t>
  </si>
  <si>
    <t>4.9</t>
  </si>
  <si>
    <t>4.10</t>
  </si>
  <si>
    <t>4.11</t>
  </si>
  <si>
    <t>4.12</t>
  </si>
  <si>
    <t>4.13</t>
  </si>
  <si>
    <t>16-31</t>
  </si>
  <si>
    <t>19-35</t>
  </si>
  <si>
    <t>5.2</t>
  </si>
  <si>
    <t>5.3</t>
  </si>
  <si>
    <t>5.4</t>
  </si>
  <si>
    <t>5.9</t>
  </si>
  <si>
    <t>5.10</t>
  </si>
  <si>
    <t>5.11</t>
  </si>
  <si>
    <t>5.15</t>
  </si>
  <si>
    <t>5.16</t>
  </si>
  <si>
    <t>5.17</t>
  </si>
  <si>
    <t>5.18</t>
  </si>
  <si>
    <t>5.23</t>
  </si>
  <si>
    <t>5.24</t>
  </si>
  <si>
    <t>5.25</t>
  </si>
  <si>
    <t>5.29</t>
  </si>
  <si>
    <t>5.30</t>
  </si>
  <si>
    <t>5.31</t>
  </si>
  <si>
    <t>1-13</t>
  </si>
  <si>
    <t>14-27</t>
  </si>
  <si>
    <t>6.6</t>
  </si>
  <si>
    <t>6.7</t>
  </si>
  <si>
    <t>6.8</t>
  </si>
  <si>
    <t>6.11</t>
  </si>
  <si>
    <t>2017-2018学年第二学期制造技术实习安排表</t>
  </si>
  <si>
    <t>3.5</t>
  </si>
  <si>
    <t>3.6</t>
  </si>
  <si>
    <t>1-16</t>
  </si>
  <si>
    <t>17-32</t>
  </si>
  <si>
    <t>1-20</t>
  </si>
  <si>
    <t>3.19</t>
  </si>
  <si>
    <t>3.20</t>
  </si>
  <si>
    <t>4.2</t>
  </si>
  <si>
    <t>4.3</t>
  </si>
  <si>
    <t>0315172</t>
  </si>
  <si>
    <t>4.15</t>
  </si>
  <si>
    <t>4.16</t>
  </si>
  <si>
    <t>4.17</t>
  </si>
  <si>
    <t>4.18</t>
  </si>
  <si>
    <t>4.19</t>
  </si>
  <si>
    <t>4.20</t>
  </si>
  <si>
    <t>4.22</t>
  </si>
  <si>
    <t>031A171</t>
  </si>
  <si>
    <t>1884</t>
  </si>
  <si>
    <t xml:space="preserve">现代制造技术实习 </t>
  </si>
  <si>
    <t>5.7</t>
  </si>
  <si>
    <t>5.8</t>
  </si>
  <si>
    <t>工程实训中心 2018年04月29日</t>
  </si>
  <si>
    <t>0211173</t>
  </si>
  <si>
    <t>21-41</t>
  </si>
  <si>
    <t>19-37</t>
  </si>
  <si>
    <t>19-36</t>
  </si>
  <si>
    <t>1-14</t>
  </si>
  <si>
    <t>15-28</t>
  </si>
  <si>
    <t>5.21</t>
  </si>
  <si>
    <t>5.22</t>
  </si>
  <si>
    <t>0911172</t>
  </si>
  <si>
    <t>0911173</t>
  </si>
  <si>
    <t>4632</t>
  </si>
  <si>
    <t>4633</t>
  </si>
  <si>
    <t>0911174</t>
  </si>
  <si>
    <t>6.4</t>
  </si>
  <si>
    <t>6.5</t>
  </si>
  <si>
    <t>1013173</t>
  </si>
  <si>
    <t>7486</t>
  </si>
  <si>
    <t>0616171</t>
  </si>
  <si>
    <t>0717171</t>
  </si>
  <si>
    <t>14-26</t>
  </si>
  <si>
    <t>0616172</t>
  </si>
  <si>
    <t>工程实训中心 2018年5月27日</t>
  </si>
  <si>
    <t>6.12</t>
  </si>
  <si>
    <t>6.13</t>
  </si>
  <si>
    <t>6.14</t>
  </si>
  <si>
    <t>6.15</t>
  </si>
  <si>
    <t>6.17</t>
  </si>
  <si>
    <t>3976</t>
  </si>
  <si>
    <t>车工</t>
  </si>
  <si>
    <t>铣工</t>
  </si>
  <si>
    <t>刨工</t>
  </si>
  <si>
    <t>磨工</t>
  </si>
  <si>
    <t>钳工</t>
  </si>
  <si>
    <t>机器人</t>
  </si>
  <si>
    <t>铸造</t>
  </si>
  <si>
    <t>焊接</t>
  </si>
  <si>
    <t>数车</t>
  </si>
  <si>
    <t>数铣</t>
  </si>
  <si>
    <t>数线</t>
  </si>
  <si>
    <t>内雕</t>
  </si>
  <si>
    <t>CAD/CAM</t>
  </si>
  <si>
    <t>雕刻</t>
  </si>
  <si>
    <t>斜车</t>
  </si>
  <si>
    <t>五轴</t>
  </si>
  <si>
    <t>测量</t>
  </si>
  <si>
    <t>手枪钻拆装</t>
  </si>
  <si>
    <t>快速成型</t>
  </si>
  <si>
    <t>车削中心</t>
  </si>
  <si>
    <t>柔性单元</t>
  </si>
  <si>
    <t>仿真</t>
  </si>
  <si>
    <t>五轴雕刻</t>
  </si>
  <si>
    <t>17:00</t>
  </si>
  <si>
    <t>周日上</t>
  </si>
  <si>
    <t>周日下</t>
  </si>
  <si>
    <t>铣刨磨</t>
  </si>
  <si>
    <t>3.4</t>
  </si>
  <si>
    <t>3.11</t>
  </si>
  <si>
    <t>17:00</t>
  </si>
  <si>
    <t>0414171</t>
  </si>
  <si>
    <t>1-15</t>
  </si>
  <si>
    <t>数车</t>
  </si>
  <si>
    <t>CADCAM</t>
  </si>
  <si>
    <t>数线</t>
  </si>
  <si>
    <t>数铣</t>
  </si>
  <si>
    <t>16-30</t>
  </si>
  <si>
    <t>0415172</t>
  </si>
  <si>
    <t>1-17</t>
  </si>
  <si>
    <t>18-34</t>
  </si>
  <si>
    <t>0411172</t>
  </si>
  <si>
    <t>1-13</t>
  </si>
  <si>
    <t>14-27</t>
  </si>
  <si>
    <t>0414172</t>
  </si>
  <si>
    <t>0411171</t>
  </si>
  <si>
    <t>柔性单元</t>
  </si>
  <si>
    <t>2633</t>
  </si>
  <si>
    <t>车削中心</t>
  </si>
  <si>
    <t>0412171</t>
  </si>
  <si>
    <t>CADCAM</t>
  </si>
  <si>
    <t>数线</t>
  </si>
  <si>
    <t>数铣</t>
  </si>
  <si>
    <t>数车</t>
  </si>
  <si>
    <t>2751</t>
  </si>
  <si>
    <t>16-29</t>
  </si>
  <si>
    <t>0412172</t>
  </si>
  <si>
    <t>1-16</t>
  </si>
  <si>
    <t>17-32</t>
  </si>
  <si>
    <t>0415171</t>
  </si>
  <si>
    <t>1-15</t>
  </si>
  <si>
    <t>仿真</t>
  </si>
  <si>
    <t>16-30</t>
  </si>
  <si>
    <t>快速成型</t>
  </si>
  <si>
    <t>1011172</t>
  </si>
  <si>
    <t>1-20</t>
  </si>
  <si>
    <t>21-40</t>
  </si>
  <si>
    <t>1011171</t>
  </si>
  <si>
    <t>1-21</t>
  </si>
  <si>
    <t>22-42</t>
  </si>
  <si>
    <t>注意：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</si>
  <si>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</si>
  <si>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4 各实习工种所在教室：</t>
  </si>
  <si>
    <t>工程实训中心 2018年2月23日</t>
  </si>
  <si>
    <t>五轴雕刻</t>
  </si>
  <si>
    <t>车削中心/柔性单元/快速成型</t>
  </si>
  <si>
    <t>五轴雕刻</t>
  </si>
  <si>
    <t>柔性单元</t>
  </si>
  <si>
    <t>车削中心</t>
  </si>
  <si>
    <t>柔性单元/五轴雕刻/车削中心</t>
  </si>
  <si>
    <t>快速成型</t>
  </si>
  <si>
    <t>柔性单元</t>
  </si>
  <si>
    <t>车削中心</t>
  </si>
  <si>
    <t>雕刻</t>
  </si>
  <si>
    <t>手枪钻拆装</t>
  </si>
  <si>
    <t>2.26
19:45
B203</t>
  </si>
  <si>
    <t>2.26
19:45
F320</t>
  </si>
  <si>
    <t>安全
动员</t>
  </si>
  <si>
    <t>F120</t>
  </si>
  <si>
    <t>F420</t>
  </si>
  <si>
    <t>F420</t>
  </si>
  <si>
    <t>F320</t>
  </si>
  <si>
    <t>F120</t>
  </si>
  <si>
    <t>F320</t>
  </si>
  <si>
    <t>F106</t>
  </si>
  <si>
    <t>F102</t>
  </si>
  <si>
    <t>端午放假</t>
  </si>
  <si>
    <t>制造技术基础实习C</t>
  </si>
  <si>
    <t>制造技术基础实习B</t>
  </si>
  <si>
    <t>制造技术基础实习A</t>
  </si>
  <si>
    <t>1-10</t>
  </si>
  <si>
    <t>2156</t>
  </si>
  <si>
    <t>车工</t>
  </si>
  <si>
    <t>快速成型/雕刻/五轴雕刻</t>
  </si>
  <si>
    <t>数线</t>
  </si>
  <si>
    <t>数铣</t>
  </si>
  <si>
    <t>数车</t>
  </si>
  <si>
    <t>五轴雕刻/快速成型/机械手臂</t>
  </si>
  <si>
    <t>3.12
19:45
F320</t>
  </si>
  <si>
    <t>制造技术基础实习C</t>
  </si>
  <si>
    <t>19-37</t>
  </si>
  <si>
    <t>F120</t>
  </si>
  <si>
    <t>0311172</t>
  </si>
  <si>
    <t>1-15</t>
  </si>
  <si>
    <t>五轴雕刻/快速成型/雕刻</t>
  </si>
  <si>
    <t>柔性单元</t>
  </si>
  <si>
    <t>仿真</t>
  </si>
  <si>
    <t>CADCAM</t>
  </si>
  <si>
    <t>数车</t>
  </si>
  <si>
    <t>22-42</t>
  </si>
  <si>
    <t>0311171</t>
  </si>
  <si>
    <t>手枪钻拆装</t>
  </si>
  <si>
    <t>0902</t>
  </si>
  <si>
    <t>16-30</t>
  </si>
  <si>
    <t>机械手臂</t>
  </si>
  <si>
    <t>E510</t>
  </si>
  <si>
    <t>0312171</t>
  </si>
  <si>
    <t>1-21</t>
  </si>
  <si>
    <t>五轴雕刻/柔性单元/车削中心</t>
  </si>
  <si>
    <t>数磨/快速成型/雕刻</t>
  </si>
  <si>
    <t>22-43</t>
  </si>
  <si>
    <t>F320</t>
  </si>
  <si>
    <t>0213173</t>
  </si>
  <si>
    <t>1-20</t>
  </si>
  <si>
    <t>快速成型/雕刻/机械手臂</t>
  </si>
  <si>
    <t>机械手臂/五轴雕刻/雕刻</t>
  </si>
  <si>
    <t>柔性单元/机械手臂/五轴雕刻</t>
  </si>
  <si>
    <t>21-39</t>
  </si>
  <si>
    <t>0217171</t>
  </si>
  <si>
    <t>1-19</t>
  </si>
  <si>
    <t>快速成型/仿真/雕刻</t>
  </si>
  <si>
    <t>雕刻/快速成型/五轴雕刻</t>
  </si>
  <si>
    <t>20-38</t>
  </si>
  <si>
    <t>F420</t>
  </si>
  <si>
    <t>0313171</t>
  </si>
  <si>
    <t>1-18</t>
  </si>
  <si>
    <t>快速成型/仿真/机械手臂</t>
  </si>
  <si>
    <t>五轴雕刻/柔性单元/仿真</t>
  </si>
  <si>
    <t>19-36</t>
  </si>
  <si>
    <t>1011172</t>
  </si>
  <si>
    <t>制造技术基础实习A</t>
  </si>
  <si>
    <t>21-40</t>
  </si>
  <si>
    <t>F102</t>
  </si>
  <si>
    <t>1011173</t>
  </si>
  <si>
    <t>注意：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</si>
  <si>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</si>
  <si>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4 各实习工种所在教室：</t>
  </si>
  <si>
    <t>机械手臂</t>
  </si>
  <si>
    <t>工程实训中心 2018年3月11日</t>
  </si>
  <si>
    <t>2017-2018学年第二学期制造技术实习安排表</t>
  </si>
  <si>
    <t>第03-04周</t>
  </si>
  <si>
    <t>班级</t>
  </si>
  <si>
    <t>学号</t>
  </si>
  <si>
    <t>周一</t>
  </si>
  <si>
    <t>周二</t>
  </si>
  <si>
    <t>周三</t>
  </si>
  <si>
    <t>周四</t>
  </si>
  <si>
    <t>周五</t>
  </si>
  <si>
    <t>周日上</t>
  </si>
  <si>
    <t>周日下</t>
  </si>
  <si>
    <t>周一</t>
  </si>
  <si>
    <t>周二</t>
  </si>
  <si>
    <t>周五</t>
  </si>
  <si>
    <t>安全
动员</t>
  </si>
  <si>
    <t>考试</t>
  </si>
  <si>
    <t>课程序号</t>
  </si>
  <si>
    <t>课程名称</t>
  </si>
  <si>
    <t>3.12</t>
  </si>
  <si>
    <t>3.18</t>
  </si>
  <si>
    <t>3.25</t>
  </si>
  <si>
    <t>17:00</t>
  </si>
  <si>
    <t>0313172</t>
  </si>
  <si>
    <t>1-18</t>
  </si>
  <si>
    <t>0903</t>
  </si>
  <si>
    <t>16-31</t>
  </si>
  <si>
    <t>0312172</t>
  </si>
  <si>
    <t>车削中心/快速成型/雕刻</t>
  </si>
  <si>
    <t>雕刻/机械手臂/柔性单元</t>
  </si>
  <si>
    <t>F106</t>
  </si>
  <si>
    <t>1011171</t>
  </si>
  <si>
    <t>数磨</t>
  </si>
  <si>
    <t>机械手臂/五轴雕刻/柔性单元</t>
  </si>
  <si>
    <t>机械手臂/柔性单元/快速成型</t>
  </si>
  <si>
    <t>4.8</t>
  </si>
  <si>
    <t>17:00</t>
  </si>
  <si>
    <t>车工</t>
  </si>
  <si>
    <t>16-30</t>
  </si>
  <si>
    <t>数线</t>
  </si>
  <si>
    <t>数铣</t>
  </si>
  <si>
    <t>机械手臂</t>
  </si>
  <si>
    <t>CADCAM</t>
  </si>
  <si>
    <t>17-33</t>
  </si>
  <si>
    <t>J303</t>
  </si>
  <si>
    <t>1-15</t>
  </si>
  <si>
    <t>快速成型/雕刻/机械手臂</t>
  </si>
  <si>
    <t>数车</t>
  </si>
  <si>
    <t>机械手臂/五轴雕刻/雕刻</t>
  </si>
  <si>
    <t>16-31</t>
  </si>
  <si>
    <t>16-29</t>
  </si>
  <si>
    <t>雕刻</t>
  </si>
  <si>
    <t>F320</t>
  </si>
  <si>
    <t>0314172</t>
  </si>
  <si>
    <t>1-20</t>
  </si>
  <si>
    <t>快速成型/仿真/雕刻</t>
  </si>
  <si>
    <t>五轴雕刻/柔性单元/仿真</t>
  </si>
  <si>
    <t>3/26
19:45
实训楼
4418</t>
  </si>
  <si>
    <t>21-40</t>
  </si>
  <si>
    <t>F120</t>
  </si>
  <si>
    <t>1011173</t>
  </si>
  <si>
    <t>1-21</t>
  </si>
  <si>
    <t>制A</t>
  </si>
  <si>
    <t>注意：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</si>
  <si>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</si>
  <si>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4 各实习工种所在教室：</t>
  </si>
  <si>
    <t>数磨</t>
  </si>
  <si>
    <t>滚齿机</t>
  </si>
  <si>
    <t>机械手臂</t>
  </si>
  <si>
    <t>工程实训中心 2018年3月25日</t>
  </si>
  <si>
    <t>2017-2018学年第二学期制造技术实习安排表</t>
  </si>
  <si>
    <t>第05-06周</t>
  </si>
  <si>
    <t>班级</t>
  </si>
  <si>
    <t>学号</t>
  </si>
  <si>
    <t>周一</t>
  </si>
  <si>
    <t>周二</t>
  </si>
  <si>
    <t>周三</t>
  </si>
  <si>
    <t>周四</t>
  </si>
  <si>
    <t>周五</t>
  </si>
  <si>
    <t>周日上</t>
  </si>
  <si>
    <t>周日下</t>
  </si>
  <si>
    <t>周日</t>
  </si>
  <si>
    <t>考试</t>
  </si>
  <si>
    <t>课程序号</t>
  </si>
  <si>
    <t>课程名称</t>
  </si>
  <si>
    <t>3.26</t>
  </si>
  <si>
    <t>4.1</t>
  </si>
  <si>
    <t>0316171</t>
  </si>
  <si>
    <t>1-16</t>
  </si>
  <si>
    <t>数车</t>
  </si>
  <si>
    <t>机械手臂/五轴雕刻/柔性单元</t>
  </si>
  <si>
    <t>快速成型/雕刻/五轴雕刻</t>
  </si>
  <si>
    <t>清
明
放
假</t>
  </si>
  <si>
    <t>3/26
19:45
教学楼
F320</t>
  </si>
  <si>
    <t xml:space="preserve">制造技术基础实习C </t>
  </si>
  <si>
    <t>17-32</t>
  </si>
  <si>
    <t>F420</t>
  </si>
  <si>
    <t>0316173</t>
  </si>
  <si>
    <t>1-17</t>
  </si>
  <si>
    <t>五轴雕刻/快速成型/雕刻</t>
  </si>
  <si>
    <t>柔性单元/仿真/机械手臂</t>
  </si>
  <si>
    <t>柔性单元/机械手臂/数磨</t>
  </si>
  <si>
    <t>18-35</t>
  </si>
  <si>
    <t>0316172</t>
  </si>
  <si>
    <t>滚齿机</t>
  </si>
  <si>
    <t>五轴雕刻/柔性单元/滚齿机</t>
  </si>
  <si>
    <t>E315</t>
  </si>
  <si>
    <t>0314171</t>
  </si>
  <si>
    <t>斜车/快速成型/雕刻</t>
  </si>
  <si>
    <t>柔性单元/仿真/数磨</t>
  </si>
  <si>
    <t>五轴雕刻/数磨/快速成型</t>
  </si>
  <si>
    <t>机械手臂/柔性单元/数磨</t>
  </si>
  <si>
    <t>21-41</t>
  </si>
  <si>
    <t>0315171</t>
  </si>
  <si>
    <t>1-16</t>
  </si>
  <si>
    <t>五轴雕刻/柔性单元/斜车</t>
  </si>
  <si>
    <t>快速成型/机械手臂/五轴雕刻</t>
  </si>
  <si>
    <t>0317171</t>
  </si>
  <si>
    <t>快速成型</t>
  </si>
  <si>
    <t>22-42</t>
  </si>
  <si>
    <t>铣刨磨</t>
  </si>
  <si>
    <t>安全动员</t>
  </si>
  <si>
    <t>铣刨磨/测量/数磨</t>
  </si>
  <si>
    <t>仿真/铣刨磨/测量</t>
  </si>
  <si>
    <t>031B172</t>
  </si>
  <si>
    <t>数铣</t>
  </si>
  <si>
    <t>数车</t>
  </si>
  <si>
    <t>雕刻/仿真/机械手臂</t>
  </si>
  <si>
    <t>CADCAM</t>
  </si>
  <si>
    <t>柔性单元/机械手臂/数磨</t>
  </si>
  <si>
    <t>数线</t>
  </si>
  <si>
    <t>2507</t>
  </si>
  <si>
    <t>0213172</t>
  </si>
  <si>
    <t>数磨/机械手臂/仿真</t>
  </si>
  <si>
    <t>铣刨磨/测量/滚齿机</t>
  </si>
  <si>
    <t>雕刻/机械手臂/柔性单元</t>
  </si>
  <si>
    <t>031D171</t>
  </si>
  <si>
    <t>快速成型/雕刻/机械手臂</t>
  </si>
  <si>
    <t>车工</t>
  </si>
  <si>
    <t>机械手臂/五轴雕刻/雕刻</t>
  </si>
  <si>
    <t>柔性单元/仿真/滚齿机</t>
  </si>
  <si>
    <t>2250</t>
  </si>
  <si>
    <t>2065</t>
  </si>
  <si>
    <t>雕刻</t>
  </si>
  <si>
    <t>柔性单元</t>
  </si>
  <si>
    <t>滚齿机</t>
  </si>
  <si>
    <t>仿真</t>
  </si>
  <si>
    <t>0354171</t>
  </si>
  <si>
    <t>快速成型</t>
  </si>
  <si>
    <t>五轴雕刻</t>
  </si>
  <si>
    <t>2320</t>
  </si>
  <si>
    <t>1-11</t>
  </si>
  <si>
    <t>数磨</t>
  </si>
  <si>
    <t>2979</t>
  </si>
  <si>
    <t>0515171</t>
  </si>
  <si>
    <t>数磨</t>
  </si>
  <si>
    <t>滚齿机</t>
  </si>
  <si>
    <t>机械手臂</t>
  </si>
  <si>
    <t>工程实训中心 2018年4月8日</t>
  </si>
  <si>
    <t>7007</t>
  </si>
  <si>
    <t>031B171</t>
  </si>
  <si>
    <t>柔性单元/仿真/五轴雕刻</t>
  </si>
  <si>
    <t>机械手臂/柔性单元/数磨</t>
  </si>
  <si>
    <t>手枪钻拆装</t>
  </si>
  <si>
    <t>2506</t>
  </si>
  <si>
    <t>031C171</t>
  </si>
  <si>
    <t>滚齿机/仿真/快速成型</t>
  </si>
  <si>
    <t>数磨/快速成型/雕刻</t>
  </si>
  <si>
    <t>2600</t>
  </si>
  <si>
    <t>0317172</t>
  </si>
  <si>
    <t>五轴雕刻/快速成型/雕刻</t>
  </si>
  <si>
    <t>机械手臂/五轴雕刻/柔性单元</t>
  </si>
  <si>
    <t>数磨/柔性单元/五轴雕刻</t>
  </si>
  <si>
    <t>滚齿机/快速成型/柔性单元</t>
  </si>
  <si>
    <t>注意：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</si>
  <si>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</si>
  <si>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4 各实习工种所在教室：</t>
  </si>
  <si>
    <t>五轴雕刻/铣刨磨/测量</t>
  </si>
  <si>
    <t>雕刻/快速成型/五轴雕刻</t>
  </si>
  <si>
    <t>雕刻/快速成型/机械手臂</t>
  </si>
  <si>
    <t>测量/滚齿机/铣刨磨</t>
  </si>
  <si>
    <t>五轴雕刻/柔性单元/滚齿机</t>
  </si>
  <si>
    <t>4.22</t>
  </si>
  <si>
    <t>17:30</t>
  </si>
  <si>
    <t>E218</t>
  </si>
  <si>
    <t>4/9
19:45
教学楼
F320</t>
  </si>
  <si>
    <t>4/28
19:45
教学楼
F102</t>
  </si>
  <si>
    <t>铸造</t>
  </si>
  <si>
    <t>钳工</t>
  </si>
  <si>
    <t>车工</t>
  </si>
  <si>
    <t>测量</t>
  </si>
  <si>
    <t>焊接</t>
  </si>
  <si>
    <t>手枪钻拆装</t>
  </si>
  <si>
    <t>五轴雕刻/柔性单元/数磨</t>
  </si>
  <si>
    <t>机械手臂</t>
  </si>
  <si>
    <t>雕刻/滚齿机/测量</t>
  </si>
  <si>
    <t>五轴雕刻</t>
  </si>
  <si>
    <t>铣刨磨/雕刻/数磨</t>
  </si>
  <si>
    <t>5.11</t>
  </si>
  <si>
    <t>数铣</t>
  </si>
  <si>
    <t>机械手臂</t>
  </si>
  <si>
    <t>CADCAM</t>
  </si>
  <si>
    <t>五轴雕刻</t>
  </si>
  <si>
    <t>数线</t>
  </si>
  <si>
    <t>数车</t>
  </si>
  <si>
    <t>1-15</t>
  </si>
  <si>
    <t>柔性单元/五轴雕刻/机械手臂</t>
  </si>
  <si>
    <t>车工</t>
  </si>
  <si>
    <t>五轴雕刻/柔性单元/滚齿机</t>
  </si>
  <si>
    <t>数磨</t>
  </si>
  <si>
    <t>滚齿机</t>
  </si>
  <si>
    <t>6665</t>
  </si>
  <si>
    <t>15-29</t>
  </si>
  <si>
    <t>快速成型</t>
  </si>
  <si>
    <t>E207</t>
  </si>
  <si>
    <t>0614171</t>
  </si>
  <si>
    <t>钳工</t>
  </si>
  <si>
    <t>雕刻</t>
  </si>
  <si>
    <t>柔性单元</t>
  </si>
  <si>
    <t>7259</t>
  </si>
  <si>
    <t>16-30</t>
  </si>
  <si>
    <t>E206</t>
  </si>
  <si>
    <t>0211172</t>
  </si>
  <si>
    <t>1-19</t>
  </si>
  <si>
    <t>快速成型/雕刻/数磨</t>
  </si>
  <si>
    <t>铸造</t>
  </si>
  <si>
    <t>测量/快速成型/铣刨磨</t>
  </si>
  <si>
    <t>20-39</t>
  </si>
  <si>
    <t>E102</t>
  </si>
  <si>
    <t>E103</t>
  </si>
  <si>
    <t>0211171</t>
  </si>
  <si>
    <t>铣刨磨/测量/仿真</t>
  </si>
  <si>
    <t>20-38</t>
  </si>
  <si>
    <t>E203</t>
  </si>
  <si>
    <t>注意：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</si>
  <si>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</si>
  <si>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数磨</t>
  </si>
  <si>
    <t>滚齿机</t>
  </si>
  <si>
    <t>2017-2018学年第二学期制造技术实习安排表</t>
  </si>
  <si>
    <t>第10-11周</t>
  </si>
  <si>
    <t>班级</t>
  </si>
  <si>
    <t>学号</t>
  </si>
  <si>
    <t>周六</t>
  </si>
  <si>
    <t>周二</t>
  </si>
  <si>
    <t>周三</t>
  </si>
  <si>
    <t>周四</t>
  </si>
  <si>
    <t>周五</t>
  </si>
  <si>
    <t>周日上</t>
  </si>
  <si>
    <t>周日下</t>
  </si>
  <si>
    <t>周一</t>
  </si>
  <si>
    <t>安全动员</t>
  </si>
  <si>
    <t>考试</t>
  </si>
  <si>
    <t>课程序号</t>
  </si>
  <si>
    <t>课程名称</t>
  </si>
  <si>
    <t>4.28</t>
  </si>
  <si>
    <t>5.1</t>
  </si>
  <si>
    <t>5.6</t>
  </si>
  <si>
    <t>5.13</t>
  </si>
  <si>
    <t>17:00</t>
  </si>
  <si>
    <t>1811171</t>
  </si>
  <si>
    <t>1-16</t>
  </si>
  <si>
    <t>车工</t>
  </si>
  <si>
    <t>五一放假</t>
  </si>
  <si>
    <t>雕刻/快速成型/仿真</t>
  </si>
  <si>
    <t>数线</t>
  </si>
  <si>
    <t>数铣</t>
  </si>
  <si>
    <t>数车</t>
  </si>
  <si>
    <t>CADCAM</t>
  </si>
  <si>
    <t>5.11</t>
  </si>
  <si>
    <t>制造技术基础实习C</t>
  </si>
  <si>
    <t>17-32</t>
  </si>
  <si>
    <t>E202</t>
  </si>
  <si>
    <t>0212171</t>
  </si>
  <si>
    <t>1-14</t>
  </si>
  <si>
    <t>雕刻</t>
  </si>
  <si>
    <t>数磨</t>
  </si>
  <si>
    <t>14-28</t>
  </si>
  <si>
    <t>E110</t>
  </si>
  <si>
    <t>0212173</t>
  </si>
  <si>
    <t>1-15</t>
  </si>
  <si>
    <t>数磨/机械手臂/仿真</t>
  </si>
  <si>
    <t>柔性单元/五轴雕刻/机械手臂</t>
  </si>
  <si>
    <t>16-31</t>
  </si>
  <si>
    <t>E106</t>
  </si>
  <si>
    <t>0213171</t>
  </si>
  <si>
    <t>1-20</t>
  </si>
  <si>
    <t>测量/铣刨磨/五轴雕刻</t>
  </si>
  <si>
    <t>手枪钻拆装</t>
  </si>
  <si>
    <t>21-40</t>
  </si>
  <si>
    <t>E107</t>
  </si>
  <si>
    <t>1811172</t>
  </si>
  <si>
    <t>1-17</t>
  </si>
  <si>
    <t>18-34</t>
  </si>
  <si>
    <t>E210</t>
  </si>
  <si>
    <t>0212172</t>
  </si>
  <si>
    <t>机械手臂/铣刨磨/测量</t>
  </si>
  <si>
    <t>雕刻</t>
  </si>
  <si>
    <t>五轴雕刻/数磨/机械手臂</t>
  </si>
  <si>
    <t>五轴雕刻</t>
  </si>
  <si>
    <t>滚齿机/仿真/雕刻</t>
  </si>
  <si>
    <t>4/28
19:45
教学楼
F320</t>
  </si>
  <si>
    <t>/柔性单元/滚齿机</t>
  </si>
  <si>
    <t>柔性单元/滚齿机/仿真</t>
  </si>
  <si>
    <t>车工</t>
  </si>
  <si>
    <t>五轴雕刻/快速成型/数磨</t>
  </si>
  <si>
    <t>数铣</t>
  </si>
  <si>
    <t>数磨</t>
  </si>
  <si>
    <t>车工</t>
  </si>
  <si>
    <t>数车</t>
  </si>
  <si>
    <t>数线</t>
  </si>
  <si>
    <t>16-30</t>
  </si>
  <si>
    <t>钳工</t>
  </si>
  <si>
    <t>数铣</t>
  </si>
  <si>
    <t>1-15</t>
  </si>
  <si>
    <t>滚齿机</t>
  </si>
  <si>
    <t>CADCAM</t>
  </si>
  <si>
    <t>4634</t>
  </si>
  <si>
    <t>机械手臂</t>
  </si>
  <si>
    <t>0711171</t>
  </si>
  <si>
    <t>1-19</t>
  </si>
  <si>
    <t>车工</t>
  </si>
  <si>
    <t>铸造</t>
  </si>
  <si>
    <t>数线</t>
  </si>
  <si>
    <t>CADCAM</t>
  </si>
  <si>
    <t>1-22</t>
  </si>
  <si>
    <t>数车</t>
  </si>
  <si>
    <t>钳工</t>
  </si>
  <si>
    <t>五轴雕刻/柔性单元/滚齿机</t>
  </si>
  <si>
    <t>数磨</t>
  </si>
  <si>
    <t>滚齿机</t>
  </si>
  <si>
    <t>机械手臂</t>
  </si>
  <si>
    <t>工程实训中心 2018年5月13日</t>
  </si>
  <si>
    <t>2017-2018学年第二学期制造技术实习安排表</t>
  </si>
  <si>
    <t>第12-13周</t>
  </si>
  <si>
    <t>班级</t>
  </si>
  <si>
    <t>学号</t>
  </si>
  <si>
    <t>周一</t>
  </si>
  <si>
    <t>周二</t>
  </si>
  <si>
    <t>周三</t>
  </si>
  <si>
    <t>周四</t>
  </si>
  <si>
    <t>周五</t>
  </si>
  <si>
    <t>周日上</t>
  </si>
  <si>
    <t>周日下</t>
  </si>
  <si>
    <t>安全动员</t>
  </si>
  <si>
    <t>考试</t>
  </si>
  <si>
    <t>课程序号</t>
  </si>
  <si>
    <t>课程名称</t>
  </si>
  <si>
    <t>5.14</t>
  </si>
  <si>
    <t>5.20</t>
  </si>
  <si>
    <t>5.27</t>
  </si>
  <si>
    <t>0911175</t>
  </si>
  <si>
    <t>1-15</t>
  </si>
  <si>
    <t>数线</t>
  </si>
  <si>
    <t>数铣</t>
  </si>
  <si>
    <t>数车</t>
  </si>
  <si>
    <t>CADCAM</t>
  </si>
  <si>
    <t>制造技术基础实习C</t>
  </si>
  <si>
    <t>16-29</t>
  </si>
  <si>
    <t>1012172</t>
  </si>
  <si>
    <t>雕刻/滚齿机/测量</t>
  </si>
  <si>
    <t>铣刨磨/雕刻/数磨</t>
  </si>
  <si>
    <t>6268</t>
  </si>
  <si>
    <t>铣刨磨</t>
  </si>
  <si>
    <t>23-44</t>
  </si>
  <si>
    <t>测量</t>
  </si>
  <si>
    <t>0911171</t>
  </si>
  <si>
    <t>1-15</t>
  </si>
  <si>
    <t>数磨/机械手臂/仿真</t>
  </si>
  <si>
    <t>柔性单元/五轴雕刻/机械手臂</t>
  </si>
  <si>
    <t>4631</t>
  </si>
  <si>
    <t>16-31</t>
  </si>
  <si>
    <t>焊接</t>
  </si>
  <si>
    <t>测量/铣刨磨/五轴雕刻</t>
  </si>
  <si>
    <t>五轴雕刻/数磨/机械手臂</t>
  </si>
  <si>
    <t>手枪钻拆装</t>
  </si>
  <si>
    <t>16-29</t>
  </si>
  <si>
    <t>快速成型/雕刻/数磨</t>
  </si>
  <si>
    <t>铸造</t>
  </si>
  <si>
    <t>测量/快速成型/铣刨磨</t>
  </si>
  <si>
    <t>3693</t>
  </si>
  <si>
    <t>20-38</t>
  </si>
  <si>
    <t>1012171</t>
  </si>
  <si>
    <t>1-22</t>
  </si>
  <si>
    <t>五轴雕刻/柔性单元/滚齿机</t>
  </si>
  <si>
    <t>滚齿机/快速成型/柔性单元</t>
  </si>
  <si>
    <t>5/14
19:45
教学楼
E218</t>
  </si>
  <si>
    <t>6267</t>
  </si>
  <si>
    <t>23-43</t>
  </si>
  <si>
    <t>0815171</t>
  </si>
  <si>
    <t>1-13</t>
  </si>
  <si>
    <t>铣刨磨/测量/仿真</t>
  </si>
  <si>
    <t>机械手臂/铣刨磨/测量</t>
  </si>
  <si>
    <t>8180</t>
  </si>
  <si>
    <t>14-37</t>
  </si>
  <si>
    <t>38-44</t>
  </si>
  <si>
    <t>44-51</t>
  </si>
  <si>
    <t>注意：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</si>
  <si>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</si>
  <si>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4 各实习工种所在教室：</t>
  </si>
  <si>
    <t>滚齿机/快速成型/雕刻</t>
  </si>
  <si>
    <t>机械手臂/数磨/仿真</t>
  </si>
  <si>
    <t>测量/铣刨磨/滚齿机</t>
  </si>
  <si>
    <t>五轴雕刻/仿真/柔性单元</t>
  </si>
  <si>
    <t>五轴雕刻/机械手臂/滚齿机</t>
  </si>
  <si>
    <t>E218</t>
  </si>
  <si>
    <t>E316</t>
  </si>
  <si>
    <t>F120</t>
  </si>
  <si>
    <t>F320</t>
  </si>
  <si>
    <t>E215</t>
  </si>
  <si>
    <t>4635</t>
  </si>
  <si>
    <t>5/14
19:45
教学楼
F320</t>
  </si>
  <si>
    <t>数铣</t>
  </si>
  <si>
    <t>柔性单元</t>
  </si>
  <si>
    <t>数磨</t>
  </si>
  <si>
    <t>车工</t>
  </si>
  <si>
    <t>数车</t>
  </si>
  <si>
    <t>数线</t>
  </si>
  <si>
    <t>钳工</t>
  </si>
  <si>
    <t>机械手臂</t>
  </si>
  <si>
    <t>快速成型</t>
  </si>
  <si>
    <t>滚齿机</t>
  </si>
  <si>
    <t>雕刻</t>
  </si>
  <si>
    <t>五轴雕刻</t>
  </si>
  <si>
    <t>测量</t>
  </si>
  <si>
    <t>6.10</t>
  </si>
  <si>
    <t>17:00</t>
  </si>
  <si>
    <t>1512172</t>
  </si>
  <si>
    <t>1-25</t>
  </si>
  <si>
    <t>车工</t>
  </si>
  <si>
    <t>CADCAM</t>
  </si>
  <si>
    <t>柔性单元/机械手臂/快速成型</t>
  </si>
  <si>
    <t>数线</t>
  </si>
  <si>
    <t>数铣</t>
  </si>
  <si>
    <t>数车</t>
  </si>
  <si>
    <t>制造技术基础实习C</t>
  </si>
  <si>
    <t>26-49</t>
  </si>
  <si>
    <t>1512171</t>
  </si>
  <si>
    <t>1-21</t>
  </si>
  <si>
    <t>五轴雕刻/柔性单元/滚齿机</t>
  </si>
  <si>
    <t>滚齿机/快速成型/雕刻</t>
  </si>
  <si>
    <t>柔性单元/滚齿机/测量</t>
  </si>
  <si>
    <t>铣刨磨/雕刻/数磨</t>
  </si>
  <si>
    <t>22-41</t>
  </si>
  <si>
    <t>1013172</t>
  </si>
  <si>
    <t>1-19</t>
  </si>
  <si>
    <t>测量/铣刨磨/滚齿机</t>
  </si>
  <si>
    <t>数磨/机械手臂/仿真</t>
  </si>
  <si>
    <t>7486</t>
  </si>
  <si>
    <t>制造技术基础实习B</t>
  </si>
  <si>
    <t>14-28</t>
  </si>
  <si>
    <t>0717171</t>
  </si>
  <si>
    <t>1-14</t>
  </si>
  <si>
    <t>铸造</t>
  </si>
  <si>
    <t>CADCAM</t>
  </si>
  <si>
    <t>机械手臂/铣刨磨/测量</t>
  </si>
  <si>
    <t>柔性单元</t>
  </si>
  <si>
    <t>2017-2018学年第二学期制造技术实习安排表</t>
  </si>
  <si>
    <t>第14-15周</t>
  </si>
  <si>
    <t>班级</t>
  </si>
  <si>
    <t>学号</t>
  </si>
  <si>
    <t>周一</t>
  </si>
  <si>
    <t>周二</t>
  </si>
  <si>
    <t>周三</t>
  </si>
  <si>
    <t>周四</t>
  </si>
  <si>
    <t>周五</t>
  </si>
  <si>
    <t>周日上</t>
  </si>
  <si>
    <t>周日下</t>
  </si>
  <si>
    <t>安全动员</t>
  </si>
  <si>
    <t>考试</t>
  </si>
  <si>
    <t>课程序号</t>
  </si>
  <si>
    <t>课程名称</t>
  </si>
  <si>
    <t>5.28</t>
  </si>
  <si>
    <t>6.1</t>
  </si>
  <si>
    <t>6.3</t>
  </si>
  <si>
    <t>柔性单元/滚齿机/机械手臂</t>
  </si>
  <si>
    <t>20-38</t>
  </si>
  <si>
    <t>测量/铣刨磨/雕刻</t>
  </si>
  <si>
    <t>五轴雕刻/数磨/机械手臂</t>
  </si>
  <si>
    <t>手枪钻拆装</t>
  </si>
  <si>
    <t>1511171</t>
  </si>
  <si>
    <t>1-23</t>
  </si>
  <si>
    <t>快速成型/铣刨磨/数磨</t>
  </si>
  <si>
    <t>铸造</t>
  </si>
  <si>
    <t>机械手臂/五轴雕刻/仿真</t>
  </si>
  <si>
    <t>测量/快速成型/铣刨磨</t>
  </si>
  <si>
    <t>五轴雕刻/柔性单元/快速成型</t>
  </si>
  <si>
    <t>24-47</t>
  </si>
  <si>
    <t>1013171</t>
  </si>
  <si>
    <t>钳工</t>
  </si>
  <si>
    <t>滚齿机/仿真/柔性单元</t>
  </si>
  <si>
    <t>20-37</t>
  </si>
  <si>
    <t>0616171</t>
  </si>
  <si>
    <t>1-14</t>
  </si>
  <si>
    <t>仿真</t>
  </si>
  <si>
    <t>雕刻</t>
  </si>
  <si>
    <t>快速成型</t>
  </si>
  <si>
    <t>3976</t>
  </si>
  <si>
    <t>手枪钻拆装</t>
  </si>
  <si>
    <t>焊接</t>
  </si>
  <si>
    <t>重修班</t>
  </si>
  <si>
    <t>1-11</t>
  </si>
  <si>
    <t>2156</t>
  </si>
  <si>
    <t>0616172</t>
  </si>
  <si>
    <t>滚齿机</t>
  </si>
  <si>
    <t>数磨/机械手臂/五轴雕刻</t>
  </si>
  <si>
    <r>
      <rPr>
        <b/>
        <sz val="11"/>
        <rFont val="微软雅黑"/>
        <family val="2"/>
      </rPr>
      <t>5/29
周二</t>
    </r>
    <r>
      <rPr>
        <sz val="11"/>
        <rFont val="微软雅黑"/>
        <family val="2"/>
      </rPr>
      <t xml:space="preserve">
19:45
教学楼
F120</t>
    </r>
  </si>
  <si>
    <r>
      <rPr>
        <b/>
        <sz val="11"/>
        <rFont val="微软雅黑"/>
        <family val="2"/>
      </rPr>
      <t>5/29
周二</t>
    </r>
    <r>
      <rPr>
        <sz val="11"/>
        <rFont val="微软雅黑"/>
        <family val="2"/>
      </rPr>
      <t xml:space="preserve">
19:45
教学楼
E315</t>
    </r>
  </si>
  <si>
    <t>雕刻/柔性单元/仿真</t>
  </si>
  <si>
    <t>铣刨磨/测量/滚齿机</t>
  </si>
  <si>
    <t>快速成型/五轴雕刻/数磨</t>
  </si>
  <si>
    <t>工程实训中心 2018年6月3日</t>
  </si>
  <si>
    <t>上午</t>
  </si>
  <si>
    <t>下午</t>
  </si>
  <si>
    <t>6.18</t>
  </si>
  <si>
    <t>6.19</t>
  </si>
  <si>
    <t>6.20</t>
  </si>
  <si>
    <t>6.21</t>
  </si>
  <si>
    <t>6.22</t>
  </si>
  <si>
    <t>第17周</t>
  </si>
  <si>
    <t xml:space="preserve">               第18周</t>
  </si>
  <si>
    <t xml:space="preserve">1 实习时间：   上午：8:30-12:00;     下午：13:00-16:30。
2 进入实习岗位必须穿好工作服，戴好工作帽、防护眼镜等，做好劳动保护措施，并带好实习教材和实习报告。
3 实习地点为松江校区实训楼1、3、5号楼。
</t>
  </si>
  <si>
    <t>6.25</t>
  </si>
  <si>
    <t>6.26</t>
  </si>
  <si>
    <t>6.27</t>
  </si>
  <si>
    <t>6.28</t>
  </si>
  <si>
    <t>6.29</t>
  </si>
  <si>
    <t>E110</t>
  </si>
  <si>
    <t>E107</t>
  </si>
  <si>
    <t>E110</t>
  </si>
  <si>
    <t>E106</t>
  </si>
  <si>
    <t>E202</t>
  </si>
  <si>
    <t>E107</t>
  </si>
  <si>
    <t>E207</t>
  </si>
  <si>
    <t>E210</t>
  </si>
  <si>
    <t>E206</t>
  </si>
  <si>
    <t>E203</t>
  </si>
  <si>
    <t>五轴雕刻/铣刨磨/数磨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</si>
</sst>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00000"/>
  </numFmts>
  <fonts count="97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2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sz val="11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微软雅黑"/>
      <family val="2"/>
    </font>
    <font>
      <b/>
      <sz val="20"/>
      <name val="微软雅黑"/>
      <family val="2"/>
    </font>
    <font>
      <sz val="10"/>
      <name val="Simsun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8"/>
      <name val="微软雅黑"/>
      <family val="2"/>
    </font>
    <font>
      <sz val="6"/>
      <name val="微软雅黑"/>
      <family val="2"/>
    </font>
    <font>
      <b/>
      <sz val="28"/>
      <name val="楷体"/>
      <family val="3"/>
    </font>
    <font>
      <sz val="10"/>
      <name val="宋体"/>
      <family val="0"/>
    </font>
    <font>
      <sz val="7"/>
      <name val="微软雅黑"/>
      <family val="2"/>
    </font>
    <font>
      <b/>
      <sz val="11"/>
      <name val="微软雅黑"/>
      <family val="2"/>
    </font>
    <font>
      <sz val="20"/>
      <name val="微软雅黑"/>
      <family val="2"/>
    </font>
    <font>
      <b/>
      <sz val="14"/>
      <name val="微软雅黑"/>
      <family val="2"/>
    </font>
    <font>
      <sz val="12"/>
      <color indexed="10"/>
      <name val="微软雅黑"/>
      <family val="2"/>
    </font>
    <font>
      <sz val="10"/>
      <color indexed="10"/>
      <name val="微软雅黑"/>
      <family val="2"/>
    </font>
    <font>
      <sz val="12"/>
      <color indexed="8"/>
      <name val="微软雅黑"/>
      <family val="2"/>
    </font>
    <font>
      <sz val="10"/>
      <color indexed="8"/>
      <name val="微软雅黑"/>
      <family val="2"/>
    </font>
    <font>
      <sz val="9"/>
      <color indexed="8"/>
      <name val="微软雅黑"/>
      <family val="2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b/>
      <sz val="16"/>
      <color indexed="8"/>
      <name val="宋体"/>
      <family val="0"/>
    </font>
    <font>
      <sz val="8"/>
      <color indexed="8"/>
      <name val="微软雅黑"/>
      <family val="2"/>
    </font>
    <font>
      <sz val="8"/>
      <color indexed="10"/>
      <name val="微软雅黑"/>
      <family val="2"/>
    </font>
    <font>
      <sz val="18"/>
      <color indexed="8"/>
      <name val="微软雅黑"/>
      <family val="2"/>
    </font>
    <font>
      <sz val="6"/>
      <color indexed="8"/>
      <name val="微软雅黑"/>
      <family val="2"/>
    </font>
    <font>
      <b/>
      <sz val="20"/>
      <color indexed="8"/>
      <name val="微软雅黑"/>
      <family val="2"/>
    </font>
    <font>
      <sz val="7"/>
      <color indexed="8"/>
      <name val="微软雅黑"/>
      <family val="2"/>
    </font>
    <font>
      <sz val="24"/>
      <color indexed="8"/>
      <name val="微软雅黑"/>
      <family val="2"/>
    </font>
    <font>
      <sz val="26"/>
      <color indexed="8"/>
      <name val="微软雅黑"/>
      <family val="2"/>
    </font>
    <font>
      <sz val="7"/>
      <color indexed="10"/>
      <name val="微软雅黑"/>
      <family val="2"/>
    </font>
    <font>
      <b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微软雅黑"/>
      <family val="2"/>
    </font>
    <font>
      <sz val="10"/>
      <color rgb="FFFF0000"/>
      <name val="微软雅黑"/>
      <family val="2"/>
    </font>
    <font>
      <sz val="12"/>
      <color theme="1"/>
      <name val="微软雅黑"/>
      <family val="2"/>
    </font>
    <font>
      <sz val="10"/>
      <color theme="1"/>
      <name val="微软雅黑"/>
      <family val="2"/>
    </font>
    <font>
      <sz val="9"/>
      <color theme="1"/>
      <name val="微软雅黑"/>
      <family val="2"/>
    </font>
    <font>
      <sz val="11"/>
      <color theme="1"/>
      <name val="微软雅黑"/>
      <family val="2"/>
    </font>
    <font>
      <sz val="12"/>
      <color theme="1"/>
      <name val="宋体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sz val="8"/>
      <color theme="1"/>
      <name val="微软雅黑"/>
      <family val="2"/>
    </font>
    <font>
      <sz val="8"/>
      <color rgb="FFFF0000"/>
      <name val="微软雅黑"/>
      <family val="2"/>
    </font>
    <font>
      <sz val="6"/>
      <color theme="1"/>
      <name val="微软雅黑"/>
      <family val="2"/>
    </font>
    <font>
      <sz val="7"/>
      <color theme="1"/>
      <name val="微软雅黑"/>
      <family val="2"/>
    </font>
    <font>
      <b/>
      <sz val="20"/>
      <color theme="1"/>
      <name val="微软雅黑"/>
      <family val="2"/>
    </font>
    <font>
      <sz val="18"/>
      <color theme="1"/>
      <name val="微软雅黑"/>
      <family val="2"/>
    </font>
    <font>
      <sz val="7"/>
      <color rgb="FFFF0000"/>
      <name val="微软雅黑"/>
      <family val="2"/>
    </font>
    <font>
      <sz val="24"/>
      <color theme="1"/>
      <name val="微软雅黑"/>
      <family val="2"/>
    </font>
    <font>
      <sz val="26"/>
      <color theme="1"/>
      <name val="微软雅黑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6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0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0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1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1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6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1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64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6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6" borderId="9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70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6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61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61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61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1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74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75" fillId="36" borderId="15" applyNumberFormat="0" applyAlignment="0" applyProtection="0"/>
    <xf numFmtId="0" fontId="28" fillId="37" borderId="16" applyNumberFormat="0" applyAlignment="0" applyProtection="0"/>
    <xf numFmtId="0" fontId="28" fillId="37" borderId="16" applyNumberFormat="0" applyAlignment="0" applyProtection="0"/>
    <xf numFmtId="0" fontId="28" fillId="37" borderId="16" applyNumberFormat="0" applyAlignment="0" applyProtection="0"/>
    <xf numFmtId="0" fontId="76" fillId="52" borderId="9" applyNumberFormat="0" applyAlignment="0" applyProtection="0"/>
    <xf numFmtId="0" fontId="29" fillId="13" borderId="10" applyNumberFormat="0" applyAlignment="0" applyProtection="0"/>
    <xf numFmtId="0" fontId="29" fillId="13" borderId="10" applyNumberFormat="0" applyAlignment="0" applyProtection="0"/>
    <xf numFmtId="0" fontId="29" fillId="13" borderId="10" applyNumberFormat="0" applyAlignment="0" applyProtection="0"/>
    <xf numFmtId="0" fontId="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2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9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5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77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113" applyFont="1" applyBorder="1" applyAlignment="1">
      <alignment horizontal="center"/>
      <protection/>
    </xf>
    <xf numFmtId="0" fontId="6" fillId="0" borderId="0" xfId="113" applyFont="1" applyBorder="1">
      <alignment/>
      <protection/>
    </xf>
    <xf numFmtId="0" fontId="6" fillId="0" borderId="0" xfId="113" applyFont="1" applyBorder="1" applyAlignment="1">
      <alignment horizontal="center" vertical="center"/>
      <protection/>
    </xf>
    <xf numFmtId="0" fontId="3" fillId="0" borderId="0" xfId="113" applyFont="1" applyBorder="1" applyAlignment="1">
      <alignment horizontal="center" vertical="center"/>
      <protection/>
    </xf>
    <xf numFmtId="0" fontId="3" fillId="0" borderId="0" xfId="112" applyFont="1" applyBorder="1" applyAlignment="1">
      <alignment horizontal="center"/>
      <protection/>
    </xf>
    <xf numFmtId="0" fontId="3" fillId="0" borderId="0" xfId="112" applyFont="1" applyBorder="1">
      <alignment/>
      <protection/>
    </xf>
    <xf numFmtId="49" fontId="5" fillId="0" borderId="0" xfId="11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56" borderId="19" xfId="0" applyFont="1" applyFill="1" applyBorder="1" applyAlignment="1">
      <alignment horizontal="center" vertical="center" wrapText="1"/>
    </xf>
    <xf numFmtId="49" fontId="4" fillId="56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3" fillId="57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vertical="center" wrapText="1"/>
    </xf>
    <xf numFmtId="0" fontId="5" fillId="57" borderId="19" xfId="0" applyFont="1" applyFill="1" applyBorder="1" applyAlignment="1">
      <alignment horizontal="center"/>
    </xf>
    <xf numFmtId="0" fontId="34" fillId="57" borderId="19" xfId="0" applyFont="1" applyFill="1" applyBorder="1" applyAlignment="1">
      <alignment vertical="center"/>
    </xf>
    <xf numFmtId="0" fontId="3" fillId="57" borderId="19" xfId="0" applyFont="1" applyFill="1" applyBorder="1" applyAlignment="1">
      <alignment vertical="center"/>
    </xf>
    <xf numFmtId="0" fontId="3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0" xfId="112" applyFont="1" applyFill="1" applyBorder="1" applyAlignment="1">
      <alignment horizontal="center"/>
      <protection/>
    </xf>
    <xf numFmtId="0" fontId="3" fillId="0" borderId="0" xfId="11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vertical="center" wrapText="1"/>
    </xf>
    <xf numFmtId="0" fontId="80" fillId="57" borderId="19" xfId="0" applyFont="1" applyFill="1" applyBorder="1" applyAlignment="1">
      <alignment horizontal="center" vertical="center" wrapText="1"/>
    </xf>
    <xf numFmtId="49" fontId="79" fillId="0" borderId="19" xfId="0" applyNumberFormat="1" applyFont="1" applyBorder="1" applyAlignment="1">
      <alignment horizontal="center" vertical="center" wrapText="1"/>
    </xf>
    <xf numFmtId="49" fontId="80" fillId="56" borderId="19" xfId="0" applyNumberFormat="1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0" fontId="79" fillId="57" borderId="19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49" fontId="79" fillId="0" borderId="19" xfId="0" applyNumberFormat="1" applyFont="1" applyBorder="1" applyAlignment="1">
      <alignment vertical="center" wrapText="1"/>
    </xf>
    <xf numFmtId="0" fontId="82" fillId="0" borderId="0" xfId="0" applyFont="1" applyBorder="1" applyAlignment="1">
      <alignment horizontal="center"/>
    </xf>
    <xf numFmtId="0" fontId="82" fillId="0" borderId="0" xfId="112" applyFont="1" applyBorder="1" applyAlignment="1">
      <alignment horizontal="center"/>
      <protection/>
    </xf>
    <xf numFmtId="0" fontId="83" fillId="0" borderId="0" xfId="0" applyFont="1" applyAlignment="1">
      <alignment/>
    </xf>
    <xf numFmtId="49" fontId="84" fillId="0" borderId="0" xfId="0" applyNumberFormat="1" applyFont="1" applyBorder="1" applyAlignment="1">
      <alignment vertical="center" wrapText="1"/>
    </xf>
    <xf numFmtId="49" fontId="7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49" fontId="85" fillId="0" borderId="0" xfId="0" applyNumberFormat="1" applyFont="1" applyBorder="1" applyAlignment="1">
      <alignment vertical="center" wrapText="1"/>
    </xf>
    <xf numFmtId="0" fontId="79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113" applyFont="1" applyBorder="1" applyAlignment="1">
      <alignment horizontal="center" vertical="center"/>
      <protection/>
    </xf>
    <xf numFmtId="0" fontId="82" fillId="0" borderId="0" xfId="0" applyFont="1" applyBorder="1" applyAlignment="1">
      <alignment/>
    </xf>
    <xf numFmtId="0" fontId="82" fillId="0" borderId="0" xfId="113" applyFont="1" applyBorder="1">
      <alignment/>
      <protection/>
    </xf>
    <xf numFmtId="0" fontId="82" fillId="0" borderId="0" xfId="113" applyFont="1" applyBorder="1" applyAlignment="1">
      <alignment horizontal="center"/>
      <protection/>
    </xf>
    <xf numFmtId="0" fontId="82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 horizontal="center" vertical="center"/>
    </xf>
    <xf numFmtId="0" fontId="82" fillId="0" borderId="0" xfId="112" applyFont="1" applyFill="1" applyBorder="1" applyAlignment="1">
      <alignment horizontal="center"/>
      <protection/>
    </xf>
    <xf numFmtId="0" fontId="86" fillId="0" borderId="0" xfId="0" applyFont="1" applyAlignment="1">
      <alignment/>
    </xf>
    <xf numFmtId="0" fontId="87" fillId="0" borderId="0" xfId="0" applyFont="1" applyAlignment="1">
      <alignment horizontal="center"/>
    </xf>
    <xf numFmtId="49" fontId="88" fillId="0" borderId="0" xfId="112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12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113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112" applyFont="1" applyFill="1" applyBorder="1" applyAlignment="1">
      <alignment horizontal="center"/>
      <protection/>
    </xf>
    <xf numFmtId="0" fontId="30" fillId="0" borderId="0" xfId="0" applyFont="1" applyAlignment="1">
      <alignment horizontal="center"/>
    </xf>
    <xf numFmtId="49" fontId="6" fillId="58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 wrapText="1"/>
    </xf>
    <xf numFmtId="49" fontId="79" fillId="0" borderId="19" xfId="0" applyNumberFormat="1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49" fontId="79" fillId="57" borderId="19" xfId="0" applyNumberFormat="1" applyFont="1" applyFill="1" applyBorder="1" applyAlignment="1">
      <alignment horizontal="center"/>
    </xf>
    <xf numFmtId="0" fontId="79" fillId="57" borderId="19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9" fillId="0" borderId="0" xfId="112" applyFont="1" applyBorder="1">
      <alignment/>
      <protection/>
    </xf>
    <xf numFmtId="0" fontId="79" fillId="0" borderId="0" xfId="112" applyFont="1" applyBorder="1" applyAlignment="1">
      <alignment horizontal="center"/>
      <protection/>
    </xf>
    <xf numFmtId="0" fontId="79" fillId="0" borderId="0" xfId="0" applyFont="1" applyAlignment="1">
      <alignment horizontal="center"/>
    </xf>
    <xf numFmtId="0" fontId="89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9" fontId="3" fillId="57" borderId="1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3" fillId="57" borderId="21" xfId="0" applyNumberFormat="1" applyFont="1" applyFill="1" applyBorder="1" applyAlignment="1">
      <alignment horizontal="center"/>
    </xf>
    <xf numFmtId="0" fontId="3" fillId="57" borderId="21" xfId="0" applyFont="1" applyFill="1" applyBorder="1" applyAlignment="1">
      <alignment horizontal="center"/>
    </xf>
    <xf numFmtId="49" fontId="3" fillId="58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4" fillId="0" borderId="19" xfId="0" applyFont="1" applyBorder="1" applyAlignment="1">
      <alignment horizontal="center" vertical="center" wrapText="1"/>
    </xf>
    <xf numFmtId="49" fontId="37" fillId="14" borderId="19" xfId="0" applyNumberFormat="1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/>
    </xf>
    <xf numFmtId="0" fontId="4" fillId="58" borderId="1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/>
    </xf>
    <xf numFmtId="0" fontId="3" fillId="59" borderId="19" xfId="0" applyFont="1" applyFill="1" applyBorder="1" applyAlignment="1">
      <alignment horizontal="center"/>
    </xf>
    <xf numFmtId="0" fontId="4" fillId="59" borderId="19" xfId="0" applyFont="1" applyFill="1" applyBorder="1" applyAlignment="1">
      <alignment horizontal="center"/>
    </xf>
    <xf numFmtId="0" fontId="4" fillId="59" borderId="19" xfId="0" applyFont="1" applyFill="1" applyBorder="1" applyAlignment="1">
      <alignment vertical="center" wrapText="1"/>
    </xf>
    <xf numFmtId="0" fontId="5" fillId="59" borderId="19" xfId="0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58" borderId="19" xfId="0" applyNumberFormat="1" applyFont="1" applyFill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49" fontId="3" fillId="58" borderId="22" xfId="0" applyNumberFormat="1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/>
    </xf>
    <xf numFmtId="0" fontId="4" fillId="55" borderId="19" xfId="0" applyFont="1" applyFill="1" applyBorder="1" applyAlignment="1">
      <alignment horizontal="center"/>
    </xf>
    <xf numFmtId="49" fontId="3" fillId="57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32" fillId="0" borderId="0" xfId="112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88" fillId="0" borderId="23" xfId="0" applyFont="1" applyBorder="1" applyAlignment="1">
      <alignment horizontal="center" wrapText="1"/>
    </xf>
    <xf numFmtId="0" fontId="88" fillId="0" borderId="22" xfId="0" applyFont="1" applyBorder="1" applyAlignment="1">
      <alignment horizontal="center" wrapText="1"/>
    </xf>
    <xf numFmtId="0" fontId="90" fillId="0" borderId="23" xfId="0" applyFont="1" applyBorder="1" applyAlignment="1">
      <alignment horizontal="center" wrapText="1"/>
    </xf>
    <xf numFmtId="0" fontId="90" fillId="0" borderId="22" xfId="0" applyFont="1" applyBorder="1" applyAlignment="1">
      <alignment horizontal="center" wrapText="1"/>
    </xf>
    <xf numFmtId="0" fontId="88" fillId="0" borderId="23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49" fontId="79" fillId="0" borderId="19" xfId="0" applyNumberFormat="1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49" fontId="79" fillId="0" borderId="23" xfId="0" applyNumberFormat="1" applyFont="1" applyBorder="1" applyAlignment="1">
      <alignment horizontal="center" vertical="center" wrapText="1"/>
    </xf>
    <xf numFmtId="49" fontId="79" fillId="0" borderId="22" xfId="0" applyNumberFormat="1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49" fontId="81" fillId="55" borderId="23" xfId="0" applyNumberFormat="1" applyFont="1" applyFill="1" applyBorder="1" applyAlignment="1">
      <alignment horizontal="center" vertical="center" wrapText="1"/>
    </xf>
    <xf numFmtId="49" fontId="81" fillId="55" borderId="24" xfId="0" applyNumberFormat="1" applyFont="1" applyFill="1" applyBorder="1" applyAlignment="1">
      <alignment horizontal="center" vertical="center" wrapText="1"/>
    </xf>
    <xf numFmtId="49" fontId="81" fillId="55" borderId="22" xfId="0" applyNumberFormat="1" applyFont="1" applyFill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49" fontId="79" fillId="0" borderId="0" xfId="0" applyNumberFormat="1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 wrapText="1"/>
    </xf>
    <xf numFmtId="49" fontId="79" fillId="0" borderId="0" xfId="0" applyNumberFormat="1" applyFont="1" applyBorder="1" applyAlignment="1">
      <alignment horizontal="left" vertical="center" wrapText="1"/>
    </xf>
    <xf numFmtId="49" fontId="80" fillId="0" borderId="31" xfId="0" applyNumberFormat="1" applyFont="1" applyBorder="1" applyAlignment="1">
      <alignment horizontal="left" vertical="top" wrapText="1"/>
    </xf>
    <xf numFmtId="49" fontId="80" fillId="0" borderId="0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33" fillId="55" borderId="23" xfId="0" applyFont="1" applyFill="1" applyBorder="1" applyAlignment="1">
      <alignment horizontal="center" wrapText="1"/>
    </xf>
    <xf numFmtId="0" fontId="33" fillId="55" borderId="22" xfId="0" applyFont="1" applyFill="1" applyBorder="1" applyAlignment="1">
      <alignment horizont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center" wrapText="1"/>
    </xf>
    <xf numFmtId="0" fontId="88" fillId="0" borderId="22" xfId="0" applyFont="1" applyFill="1" applyBorder="1" applyAlignment="1">
      <alignment horizontal="center" wrapText="1"/>
    </xf>
    <xf numFmtId="0" fontId="81" fillId="0" borderId="23" xfId="0" applyFont="1" applyFill="1" applyBorder="1" applyAlignment="1">
      <alignment horizontal="center" wrapText="1"/>
    </xf>
    <xf numFmtId="0" fontId="81" fillId="0" borderId="22" xfId="0" applyFont="1" applyFill="1" applyBorder="1" applyAlignment="1">
      <alignment horizontal="center" wrapText="1"/>
    </xf>
    <xf numFmtId="0" fontId="91" fillId="55" borderId="23" xfId="0" applyFont="1" applyFill="1" applyBorder="1" applyAlignment="1">
      <alignment horizontal="center" vertical="center" wrapText="1"/>
    </xf>
    <xf numFmtId="0" fontId="91" fillId="55" borderId="22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wrapText="1"/>
    </xf>
    <xf numFmtId="0" fontId="81" fillId="0" borderId="22" xfId="0" applyFont="1" applyBorder="1" applyAlignment="1">
      <alignment horizontal="center" wrapText="1"/>
    </xf>
    <xf numFmtId="0" fontId="91" fillId="0" borderId="23" xfId="0" applyFont="1" applyBorder="1" applyAlignment="1">
      <alignment horizontal="center" wrapText="1"/>
    </xf>
    <xf numFmtId="0" fontId="91" fillId="0" borderId="22" xfId="0" applyFont="1" applyBorder="1" applyAlignment="1">
      <alignment horizont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49" fontId="80" fillId="0" borderId="0" xfId="0" applyNumberFormat="1" applyFont="1" applyBorder="1" applyAlignment="1">
      <alignment horizontal="left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96" fillId="0" borderId="24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9" fillId="14" borderId="19" xfId="0" applyNumberFormat="1" applyFont="1" applyFill="1" applyBorder="1" applyAlignment="1">
      <alignment horizontal="center" vertical="center" wrapText="1"/>
    </xf>
    <xf numFmtId="49" fontId="3" fillId="58" borderId="19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6" fillId="55" borderId="23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horizontal="center" vertical="center"/>
    </xf>
    <xf numFmtId="0" fontId="36" fillId="55" borderId="23" xfId="0" applyFont="1" applyFill="1" applyBorder="1" applyAlignment="1">
      <alignment horizontal="center" vertical="center" wrapText="1"/>
    </xf>
    <xf numFmtId="0" fontId="36" fillId="55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3" fillId="58" borderId="23" xfId="0" applyNumberFormat="1" applyFont="1" applyFill="1" applyBorder="1" applyAlignment="1">
      <alignment horizontal="center" vertical="center" wrapText="1"/>
    </xf>
    <xf numFmtId="49" fontId="3" fillId="58" borderId="22" xfId="0" applyNumberFormat="1" applyFont="1" applyFill="1" applyBorder="1" applyAlignment="1">
      <alignment horizontal="center" vertical="center" wrapText="1"/>
    </xf>
    <xf numFmtId="0" fontId="38" fillId="55" borderId="23" xfId="0" applyFont="1" applyFill="1" applyBorder="1" applyAlignment="1">
      <alignment horizontal="center" vertical="center" wrapText="1"/>
    </xf>
    <xf numFmtId="0" fontId="38" fillId="55" borderId="24" xfId="0" applyFont="1" applyFill="1" applyBorder="1" applyAlignment="1">
      <alignment horizontal="center" vertical="center" wrapText="1"/>
    </xf>
    <xf numFmtId="0" fontId="38" fillId="55" borderId="2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</cellXfs>
  <cellStyles count="17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1 2 3" xfId="66"/>
    <cellStyle name="60% - 强调文字颜色 2" xfId="67"/>
    <cellStyle name="60% - 强调文字颜色 2 2" xfId="68"/>
    <cellStyle name="60% - 强调文字颜色 2 2 2" xfId="69"/>
    <cellStyle name="60% - 强调文字颜色 2 2 3" xfId="70"/>
    <cellStyle name="60% - 强调文字颜色 3" xfId="71"/>
    <cellStyle name="60% - 强调文字颜色 3 2" xfId="72"/>
    <cellStyle name="60% - 强调文字颜色 3 2 2" xfId="73"/>
    <cellStyle name="60% - 强调文字颜色 3 2 3" xfId="74"/>
    <cellStyle name="60% - 强调文字颜色 4" xfId="75"/>
    <cellStyle name="60% - 强调文字颜色 4 2" xfId="76"/>
    <cellStyle name="60% - 强调文字颜色 4 2 2" xfId="77"/>
    <cellStyle name="60% - 强调文字颜色 4 2 3" xfId="78"/>
    <cellStyle name="60% - 强调文字颜色 5" xfId="79"/>
    <cellStyle name="60% - 强调文字颜色 5 2" xfId="80"/>
    <cellStyle name="60% - 强调文字颜色 5 2 2" xfId="81"/>
    <cellStyle name="60% - 强调文字颜色 5 2 3" xfId="82"/>
    <cellStyle name="60% - 强调文字颜色 6" xfId="83"/>
    <cellStyle name="60% - 强调文字颜色 6 2" xfId="84"/>
    <cellStyle name="60% - 强调文字颜色 6 2 2" xfId="85"/>
    <cellStyle name="60% - 强调文字颜色 6 2 3" xfId="86"/>
    <cellStyle name="Percent" xfId="87"/>
    <cellStyle name="标题" xfId="88"/>
    <cellStyle name="标题 1" xfId="89"/>
    <cellStyle name="标题 1 2" xfId="90"/>
    <cellStyle name="标题 1 2 2" xfId="91"/>
    <cellStyle name="标题 1 2 3" xfId="92"/>
    <cellStyle name="标题 2" xfId="93"/>
    <cellStyle name="标题 2 2" xfId="94"/>
    <cellStyle name="标题 2 2 2" xfId="95"/>
    <cellStyle name="标题 2 2 3" xfId="96"/>
    <cellStyle name="标题 3" xfId="97"/>
    <cellStyle name="标题 3 2" xfId="98"/>
    <cellStyle name="标题 3 2 2" xfId="99"/>
    <cellStyle name="标题 3 2 3" xfId="100"/>
    <cellStyle name="标题 4" xfId="101"/>
    <cellStyle name="标题 4 2" xfId="102"/>
    <cellStyle name="标题 4 2 2" xfId="103"/>
    <cellStyle name="标题 4 2 3" xfId="104"/>
    <cellStyle name="标题 5" xfId="105"/>
    <cellStyle name="标题 5 2" xfId="106"/>
    <cellStyle name="标题 5 3" xfId="107"/>
    <cellStyle name="差" xfId="108"/>
    <cellStyle name="差 2" xfId="109"/>
    <cellStyle name="差 2 2" xfId="110"/>
    <cellStyle name="差 2 3" xfId="111"/>
    <cellStyle name="常规 2" xfId="112"/>
    <cellStyle name="常规 3" xfId="113"/>
    <cellStyle name="Hyperlink" xfId="114"/>
    <cellStyle name="好" xfId="115"/>
    <cellStyle name="好 2" xfId="116"/>
    <cellStyle name="好 2 2" xfId="117"/>
    <cellStyle name="好 2 3" xfId="118"/>
    <cellStyle name="汇总" xfId="119"/>
    <cellStyle name="汇总 2" xfId="120"/>
    <cellStyle name="汇总 2 2" xfId="121"/>
    <cellStyle name="汇总 2 3" xfId="122"/>
    <cellStyle name="Currency" xfId="123"/>
    <cellStyle name="Currency [0]" xfId="124"/>
    <cellStyle name="计算" xfId="125"/>
    <cellStyle name="计算 2" xfId="126"/>
    <cellStyle name="计算 2 2" xfId="127"/>
    <cellStyle name="计算 2 3" xfId="128"/>
    <cellStyle name="检查单元格" xfId="129"/>
    <cellStyle name="检查单元格 2" xfId="130"/>
    <cellStyle name="检查单元格 2 2" xfId="131"/>
    <cellStyle name="检查单元格 2 3" xfId="132"/>
    <cellStyle name="解释性文本" xfId="133"/>
    <cellStyle name="解释性文本 2" xfId="134"/>
    <cellStyle name="解释性文本 2 2" xfId="135"/>
    <cellStyle name="解释性文本 2 3" xfId="136"/>
    <cellStyle name="警告文本" xfId="137"/>
    <cellStyle name="警告文本 2" xfId="138"/>
    <cellStyle name="警告文本 2 2" xfId="139"/>
    <cellStyle name="警告文本 2 3" xfId="140"/>
    <cellStyle name="链接单元格" xfId="141"/>
    <cellStyle name="链接单元格 2" xfId="142"/>
    <cellStyle name="链接单元格 2 2" xfId="143"/>
    <cellStyle name="链接单元格 2 3" xfId="144"/>
    <cellStyle name="Comma" xfId="145"/>
    <cellStyle name="Comma [0]" xfId="146"/>
    <cellStyle name="强调文字颜色 1" xfId="147"/>
    <cellStyle name="强调文字颜色 1 2" xfId="148"/>
    <cellStyle name="强调文字颜色 1 2 2" xfId="149"/>
    <cellStyle name="强调文字颜色 1 2 3" xfId="150"/>
    <cellStyle name="强调文字颜色 2" xfId="151"/>
    <cellStyle name="强调文字颜色 2 2" xfId="152"/>
    <cellStyle name="强调文字颜色 2 2 2" xfId="153"/>
    <cellStyle name="强调文字颜色 2 2 3" xfId="154"/>
    <cellStyle name="强调文字颜色 3" xfId="155"/>
    <cellStyle name="强调文字颜色 3 2" xfId="156"/>
    <cellStyle name="强调文字颜色 3 2 2" xfId="157"/>
    <cellStyle name="强调文字颜色 3 2 3" xfId="158"/>
    <cellStyle name="强调文字颜色 4" xfId="159"/>
    <cellStyle name="强调文字颜色 4 2" xfId="160"/>
    <cellStyle name="强调文字颜色 4 2 2" xfId="161"/>
    <cellStyle name="强调文字颜色 4 2 3" xfId="162"/>
    <cellStyle name="强调文字颜色 5" xfId="163"/>
    <cellStyle name="强调文字颜色 5 2" xfId="164"/>
    <cellStyle name="强调文字颜色 5 2 2" xfId="165"/>
    <cellStyle name="强调文字颜色 5 2 3" xfId="166"/>
    <cellStyle name="强调文字颜色 6" xfId="167"/>
    <cellStyle name="强调文字颜色 6 2" xfId="168"/>
    <cellStyle name="强调文字颜色 6 2 2" xfId="169"/>
    <cellStyle name="强调文字颜色 6 2 3" xfId="170"/>
    <cellStyle name="适中" xfId="171"/>
    <cellStyle name="适中 2" xfId="172"/>
    <cellStyle name="适中 2 2" xfId="173"/>
    <cellStyle name="适中 2 3" xfId="174"/>
    <cellStyle name="输出" xfId="175"/>
    <cellStyle name="输出 2" xfId="176"/>
    <cellStyle name="输出 2 2" xfId="177"/>
    <cellStyle name="输出 2 3" xfId="178"/>
    <cellStyle name="输入" xfId="179"/>
    <cellStyle name="输入 2" xfId="180"/>
    <cellStyle name="输入 2 2" xfId="181"/>
    <cellStyle name="输入 2 3" xfId="182"/>
    <cellStyle name="Followed Hyperlink" xfId="183"/>
    <cellStyle name="注释" xfId="184"/>
    <cellStyle name="注释 2" xfId="185"/>
    <cellStyle name="注释 2 2" xfId="186"/>
    <cellStyle name="注释 2 3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0</xdr:row>
      <xdr:rowOff>314325</xdr:rowOff>
    </xdr:from>
    <xdr:to>
      <xdr:col>18</xdr:col>
      <xdr:colOff>76200</xdr:colOff>
      <xdr:row>1</xdr:row>
      <xdr:rowOff>133350</xdr:rowOff>
    </xdr:to>
    <xdr:sp>
      <xdr:nvSpPr>
        <xdr:cNvPr id="1" name="圆角矩形标注 1"/>
        <xdr:cNvSpPr>
          <a:spLocks/>
        </xdr:cNvSpPr>
      </xdr:nvSpPr>
      <xdr:spPr>
        <a:xfrm>
          <a:off x="7429500" y="314325"/>
          <a:ext cx="2905125" cy="171450"/>
        </a:xfrm>
        <a:prstGeom prst="wedgeRoundRectCallout">
          <a:avLst>
            <a:gd name="adj1" fmla="val -12421"/>
            <a:gd name="adj2" fmla="val 156768"/>
          </a:avLst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执行原</a:t>
          </a:r>
          <a:r>
            <a:rPr lang="en-US" cap="none" sz="1100" b="1" i="0" u="none" baseline="0">
              <a:solidFill>
                <a:srgbClr val="000000"/>
              </a:solidFill>
            </a:rPr>
            <a:t>4.6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周五课程，上课时间 </a:t>
          </a:r>
          <a:r>
            <a:rPr lang="en-US" cap="none" sz="1100" b="1" i="0" u="none" baseline="0">
              <a:solidFill>
                <a:srgbClr val="000000"/>
              </a:solidFill>
            </a:rPr>
            <a:t>13:00-18:30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7</xdr:col>
      <xdr:colOff>304800</xdr:colOff>
      <xdr:row>1</xdr:row>
      <xdr:rowOff>76200</xdr:rowOff>
    </xdr:to>
    <xdr:sp>
      <xdr:nvSpPr>
        <xdr:cNvPr id="1" name="圆角矩形标注 1"/>
        <xdr:cNvSpPr>
          <a:spLocks/>
        </xdr:cNvSpPr>
      </xdr:nvSpPr>
      <xdr:spPr>
        <a:xfrm>
          <a:off x="1276350" y="266700"/>
          <a:ext cx="3190875" cy="161925"/>
        </a:xfrm>
        <a:prstGeom prst="wedgeRoundRectCallout">
          <a:avLst>
            <a:gd name="adj1" fmla="val -36041"/>
            <a:gd name="adj2" fmla="val 183435"/>
          </a:avLst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执行原</a:t>
          </a:r>
          <a:r>
            <a:rPr lang="en-US" cap="none" sz="1100" b="1" i="0" u="none" baseline="0">
              <a:solidFill>
                <a:srgbClr val="000000"/>
              </a:solidFill>
            </a:rPr>
            <a:t>4.30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周一课程，上课时间 </a:t>
          </a:r>
          <a:r>
            <a:rPr lang="en-US" cap="none" sz="1100" b="1" i="0" u="none" baseline="0">
              <a:solidFill>
                <a:srgbClr val="000000"/>
              </a:solidFill>
            </a:rPr>
            <a:t>17:00-20:30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W126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4.25"/>
  <cols>
    <col min="1" max="1" width="9.375" style="11" customWidth="1"/>
    <col min="2" max="2" width="6.625" style="11" customWidth="1"/>
    <col min="3" max="3" width="8.125" style="11" customWidth="1"/>
    <col min="4" max="4" width="9.00390625" style="11" customWidth="1"/>
    <col min="5" max="5" width="8.125" style="11" customWidth="1"/>
    <col min="6" max="6" width="10.375" style="11" customWidth="1"/>
    <col min="7" max="7" width="8.125" style="11" customWidth="1"/>
    <col min="8" max="8" width="10.375" style="11" customWidth="1"/>
    <col min="9" max="15" width="8.125" style="11" customWidth="1"/>
    <col min="16" max="16" width="7.625" style="11" customWidth="1"/>
    <col min="17" max="17" width="6.25390625" style="11" customWidth="1"/>
    <col min="18" max="18" width="5.75390625" style="11" customWidth="1"/>
    <col min="19" max="19" width="5.875" style="20" customWidth="1"/>
    <col min="20" max="20" width="6.625" style="11" customWidth="1"/>
    <col min="21" max="21" width="3.25390625" style="11" customWidth="1"/>
    <col min="22" max="16384" width="9.00390625" style="11" customWidth="1"/>
  </cols>
  <sheetData>
    <row r="1" spans="1:20" ht="27.75" customHeight="1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1" ht="14.25" customHeight="1">
      <c r="A2" s="167" t="s">
        <v>12</v>
      </c>
      <c r="B2" s="16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172" t="s">
        <v>7</v>
      </c>
      <c r="B3" s="172" t="s">
        <v>8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148</v>
      </c>
      <c r="I3" s="28" t="s">
        <v>149</v>
      </c>
      <c r="J3" s="28" t="s">
        <v>1</v>
      </c>
      <c r="K3" s="28" t="s">
        <v>2</v>
      </c>
      <c r="L3" s="28" t="s">
        <v>3</v>
      </c>
      <c r="M3" s="28" t="s">
        <v>10</v>
      </c>
      <c r="N3" s="28" t="s">
        <v>5</v>
      </c>
      <c r="O3" s="28" t="s">
        <v>148</v>
      </c>
      <c r="P3" s="28" t="s">
        <v>149</v>
      </c>
      <c r="Q3" s="172" t="s">
        <v>210</v>
      </c>
      <c r="R3" s="44" t="s">
        <v>17</v>
      </c>
      <c r="S3" s="171" t="s">
        <v>0</v>
      </c>
      <c r="T3" s="170" t="s">
        <v>6</v>
      </c>
      <c r="U3" s="6"/>
    </row>
    <row r="4" spans="1:21" s="12" customFormat="1" ht="21.75" customHeight="1">
      <c r="A4" s="173"/>
      <c r="B4" s="173"/>
      <c r="C4" s="30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151</v>
      </c>
      <c r="I4" s="30" t="s">
        <v>151</v>
      </c>
      <c r="J4" s="30" t="s">
        <v>73</v>
      </c>
      <c r="K4" s="30" t="s">
        <v>74</v>
      </c>
      <c r="L4" s="30" t="s">
        <v>26</v>
      </c>
      <c r="M4" s="30" t="s">
        <v>27</v>
      </c>
      <c r="N4" s="30" t="s">
        <v>28</v>
      </c>
      <c r="O4" s="30" t="s">
        <v>152</v>
      </c>
      <c r="P4" s="30" t="s">
        <v>152</v>
      </c>
      <c r="Q4" s="173"/>
      <c r="R4" s="45" t="s">
        <v>153</v>
      </c>
      <c r="S4" s="171"/>
      <c r="T4" s="170"/>
      <c r="U4" s="2"/>
    </row>
    <row r="5" spans="1:21" s="12" customFormat="1" ht="15.75" customHeight="1">
      <c r="A5" s="168" t="s">
        <v>154</v>
      </c>
      <c r="B5" s="30" t="s">
        <v>155</v>
      </c>
      <c r="C5" s="42" t="s">
        <v>156</v>
      </c>
      <c r="D5" s="3" t="s">
        <v>150</v>
      </c>
      <c r="E5" s="42" t="s">
        <v>128</v>
      </c>
      <c r="F5" s="42" t="s">
        <v>130</v>
      </c>
      <c r="G5" s="48" t="s">
        <v>197</v>
      </c>
      <c r="H5" s="46" t="s">
        <v>157</v>
      </c>
      <c r="I5" s="42" t="s">
        <v>158</v>
      </c>
      <c r="J5" s="42" t="s">
        <v>159</v>
      </c>
      <c r="K5" s="42" t="s">
        <v>156</v>
      </c>
      <c r="L5" s="42" t="s">
        <v>130</v>
      </c>
      <c r="M5" s="42" t="s">
        <v>131</v>
      </c>
      <c r="N5" s="43" t="s">
        <v>141</v>
      </c>
      <c r="O5" s="48" t="s">
        <v>14</v>
      </c>
      <c r="P5" s="46" t="s">
        <v>205</v>
      </c>
      <c r="Q5" s="172" t="s">
        <v>209</v>
      </c>
      <c r="R5" s="47">
        <v>3.9</v>
      </c>
      <c r="S5" s="172">
        <v>2885</v>
      </c>
      <c r="T5" s="186" t="s">
        <v>220</v>
      </c>
      <c r="U5" s="2"/>
    </row>
    <row r="6" spans="1:21" s="12" customFormat="1" ht="15.75" customHeight="1">
      <c r="A6" s="169"/>
      <c r="B6" s="30" t="s">
        <v>160</v>
      </c>
      <c r="C6" s="42" t="s">
        <v>156</v>
      </c>
      <c r="D6" s="42" t="s">
        <v>140</v>
      </c>
      <c r="E6" s="42" t="s">
        <v>128</v>
      </c>
      <c r="F6" s="42" t="s">
        <v>130</v>
      </c>
      <c r="G6" s="48" t="s">
        <v>171</v>
      </c>
      <c r="H6" s="46" t="s">
        <v>157</v>
      </c>
      <c r="I6" s="42" t="s">
        <v>158</v>
      </c>
      <c r="J6" s="42" t="s">
        <v>159</v>
      </c>
      <c r="K6" s="42" t="s">
        <v>156</v>
      </c>
      <c r="L6" s="42" t="s">
        <v>130</v>
      </c>
      <c r="M6" s="42" t="s">
        <v>131</v>
      </c>
      <c r="N6" s="43" t="s">
        <v>141</v>
      </c>
      <c r="O6" s="48" t="s">
        <v>169</v>
      </c>
      <c r="P6" s="42" t="s">
        <v>206</v>
      </c>
      <c r="Q6" s="184"/>
      <c r="R6" s="47" t="s">
        <v>211</v>
      </c>
      <c r="S6" s="173"/>
      <c r="T6" s="187"/>
      <c r="U6" s="2"/>
    </row>
    <row r="7" spans="1:21" s="12" customFormat="1" ht="15.75" customHeight="1">
      <c r="A7" s="168" t="s">
        <v>161</v>
      </c>
      <c r="B7" s="30" t="s">
        <v>162</v>
      </c>
      <c r="C7" s="42" t="s">
        <v>159</v>
      </c>
      <c r="D7" s="42" t="s">
        <v>156</v>
      </c>
      <c r="E7" s="42" t="s">
        <v>140</v>
      </c>
      <c r="F7" s="174" t="s">
        <v>198</v>
      </c>
      <c r="G7" s="3" t="s">
        <v>150</v>
      </c>
      <c r="H7" s="182" t="s">
        <v>202</v>
      </c>
      <c r="I7" s="46" t="s">
        <v>157</v>
      </c>
      <c r="J7" s="42" t="s">
        <v>158</v>
      </c>
      <c r="K7" s="42" t="s">
        <v>159</v>
      </c>
      <c r="L7" s="42" t="s">
        <v>156</v>
      </c>
      <c r="M7" s="43" t="s">
        <v>141</v>
      </c>
      <c r="N7" s="42" t="s">
        <v>130</v>
      </c>
      <c r="O7" s="42" t="s">
        <v>128</v>
      </c>
      <c r="P7" s="42" t="s">
        <v>131</v>
      </c>
      <c r="Q7" s="184"/>
      <c r="R7" s="47">
        <v>3.9</v>
      </c>
      <c r="S7" s="172">
        <v>3016</v>
      </c>
      <c r="T7" s="187"/>
      <c r="U7" s="2"/>
    </row>
    <row r="8" spans="1:21" s="12" customFormat="1" ht="15.75" customHeight="1">
      <c r="A8" s="169"/>
      <c r="B8" s="30" t="s">
        <v>163</v>
      </c>
      <c r="C8" s="42" t="s">
        <v>159</v>
      </c>
      <c r="D8" s="42" t="s">
        <v>156</v>
      </c>
      <c r="E8" s="3" t="s">
        <v>150</v>
      </c>
      <c r="F8" s="175"/>
      <c r="G8" s="42" t="s">
        <v>140</v>
      </c>
      <c r="H8" s="183"/>
      <c r="I8" s="46" t="s">
        <v>157</v>
      </c>
      <c r="J8" s="42" t="s">
        <v>158</v>
      </c>
      <c r="K8" s="42" t="s">
        <v>159</v>
      </c>
      <c r="L8" s="42" t="s">
        <v>156</v>
      </c>
      <c r="M8" s="43" t="s">
        <v>141</v>
      </c>
      <c r="N8" s="42" t="s">
        <v>130</v>
      </c>
      <c r="O8" s="42" t="s">
        <v>128</v>
      </c>
      <c r="P8" s="42" t="s">
        <v>131</v>
      </c>
      <c r="Q8" s="184"/>
      <c r="R8" s="47" t="s">
        <v>211</v>
      </c>
      <c r="S8" s="173"/>
      <c r="T8" s="187"/>
      <c r="U8" s="2"/>
    </row>
    <row r="9" spans="1:21" s="12" customFormat="1" ht="15.75" customHeight="1">
      <c r="A9" s="168" t="s">
        <v>164</v>
      </c>
      <c r="B9" s="30" t="s">
        <v>165</v>
      </c>
      <c r="C9" s="42" t="s">
        <v>158</v>
      </c>
      <c r="D9" s="42" t="s">
        <v>159</v>
      </c>
      <c r="E9" s="42" t="s">
        <v>156</v>
      </c>
      <c r="F9" s="42" t="s">
        <v>128</v>
      </c>
      <c r="G9" s="42" t="s">
        <v>131</v>
      </c>
      <c r="H9" s="3" t="s">
        <v>150</v>
      </c>
      <c r="I9" s="43" t="s">
        <v>141</v>
      </c>
      <c r="J9" s="46" t="s">
        <v>157</v>
      </c>
      <c r="K9" s="42" t="s">
        <v>158</v>
      </c>
      <c r="L9" s="42" t="s">
        <v>184</v>
      </c>
      <c r="M9" s="42" t="s">
        <v>130</v>
      </c>
      <c r="N9" s="48" t="s">
        <v>201</v>
      </c>
      <c r="O9" s="42" t="s">
        <v>130</v>
      </c>
      <c r="P9" s="42" t="s">
        <v>124</v>
      </c>
      <c r="Q9" s="184"/>
      <c r="R9" s="47">
        <v>3.9</v>
      </c>
      <c r="S9" s="171">
        <v>2634</v>
      </c>
      <c r="T9" s="187"/>
      <c r="U9" s="2"/>
    </row>
    <row r="10" spans="1:21" s="12" customFormat="1" ht="15.75" customHeight="1">
      <c r="A10" s="169"/>
      <c r="B10" s="30" t="s">
        <v>166</v>
      </c>
      <c r="C10" s="42" t="s">
        <v>158</v>
      </c>
      <c r="D10" s="42" t="s">
        <v>159</v>
      </c>
      <c r="E10" s="42" t="s">
        <v>156</v>
      </c>
      <c r="F10" s="42" t="s">
        <v>128</v>
      </c>
      <c r="G10" s="42" t="s">
        <v>131</v>
      </c>
      <c r="H10" s="42" t="s">
        <v>140</v>
      </c>
      <c r="I10" s="43" t="s">
        <v>141</v>
      </c>
      <c r="J10" s="46" t="s">
        <v>157</v>
      </c>
      <c r="K10" s="42" t="s">
        <v>158</v>
      </c>
      <c r="L10" s="3" t="s">
        <v>150</v>
      </c>
      <c r="M10" s="42" t="s">
        <v>130</v>
      </c>
      <c r="N10" s="48" t="s">
        <v>199</v>
      </c>
      <c r="O10" s="42" t="s">
        <v>130</v>
      </c>
      <c r="P10" s="42" t="s">
        <v>124</v>
      </c>
      <c r="Q10" s="184"/>
      <c r="R10" s="47" t="s">
        <v>212</v>
      </c>
      <c r="S10" s="171"/>
      <c r="T10" s="187"/>
      <c r="U10" s="2"/>
    </row>
    <row r="11" spans="1:21" s="12" customFormat="1" ht="15.75" customHeight="1">
      <c r="A11" s="168" t="s">
        <v>167</v>
      </c>
      <c r="B11" s="30" t="s">
        <v>155</v>
      </c>
      <c r="C11" s="46" t="s">
        <v>157</v>
      </c>
      <c r="D11" s="42" t="s">
        <v>158</v>
      </c>
      <c r="E11" s="48" t="s">
        <v>197</v>
      </c>
      <c r="F11" s="42" t="s">
        <v>156</v>
      </c>
      <c r="G11" s="42" t="s">
        <v>128</v>
      </c>
      <c r="H11" s="42" t="s">
        <v>131</v>
      </c>
      <c r="I11" s="3" t="s">
        <v>150</v>
      </c>
      <c r="J11" s="42" t="s">
        <v>131</v>
      </c>
      <c r="K11" s="46" t="s">
        <v>157</v>
      </c>
      <c r="L11" s="42" t="s">
        <v>158</v>
      </c>
      <c r="M11" s="42" t="s">
        <v>159</v>
      </c>
      <c r="N11" s="42" t="s">
        <v>156</v>
      </c>
      <c r="O11" s="43" t="s">
        <v>207</v>
      </c>
      <c r="P11" s="42" t="s">
        <v>130</v>
      </c>
      <c r="Q11" s="184"/>
      <c r="R11" s="47">
        <v>3.9</v>
      </c>
      <c r="S11" s="171">
        <v>2886</v>
      </c>
      <c r="T11" s="187"/>
      <c r="U11" s="2"/>
    </row>
    <row r="12" spans="1:21" s="12" customFormat="1" ht="15.75" customHeight="1">
      <c r="A12" s="169"/>
      <c r="B12" s="30" t="s">
        <v>160</v>
      </c>
      <c r="C12" s="46" t="s">
        <v>157</v>
      </c>
      <c r="D12" s="42" t="s">
        <v>158</v>
      </c>
      <c r="E12" s="48" t="s">
        <v>14</v>
      </c>
      <c r="F12" s="42" t="s">
        <v>156</v>
      </c>
      <c r="G12" s="42" t="s">
        <v>128</v>
      </c>
      <c r="H12" s="42" t="s">
        <v>131</v>
      </c>
      <c r="I12" s="42" t="s">
        <v>140</v>
      </c>
      <c r="J12" s="42" t="s">
        <v>131</v>
      </c>
      <c r="K12" s="46" t="s">
        <v>157</v>
      </c>
      <c r="L12" s="42" t="s">
        <v>158</v>
      </c>
      <c r="M12" s="42" t="s">
        <v>159</v>
      </c>
      <c r="N12" s="42" t="s">
        <v>156</v>
      </c>
      <c r="O12" s="43" t="s">
        <v>141</v>
      </c>
      <c r="P12" s="42" t="s">
        <v>130</v>
      </c>
      <c r="Q12" s="184"/>
      <c r="R12" s="47" t="s">
        <v>212</v>
      </c>
      <c r="S12" s="171"/>
      <c r="T12" s="187"/>
      <c r="U12" s="2"/>
    </row>
    <row r="13" spans="1:21" ht="15.75" customHeight="1">
      <c r="A13" s="166" t="s">
        <v>168</v>
      </c>
      <c r="B13" s="30" t="s">
        <v>165</v>
      </c>
      <c r="C13" s="48" t="s">
        <v>169</v>
      </c>
      <c r="D13" s="46" t="s">
        <v>157</v>
      </c>
      <c r="E13" s="42" t="s">
        <v>158</v>
      </c>
      <c r="F13" s="42" t="s">
        <v>159</v>
      </c>
      <c r="G13" s="42" t="s">
        <v>156</v>
      </c>
      <c r="H13" s="42" t="s">
        <v>128</v>
      </c>
      <c r="I13" s="46" t="s">
        <v>203</v>
      </c>
      <c r="J13" s="3" t="s">
        <v>150</v>
      </c>
      <c r="K13" s="43" t="s">
        <v>141</v>
      </c>
      <c r="L13" s="46" t="s">
        <v>157</v>
      </c>
      <c r="M13" s="42" t="s">
        <v>158</v>
      </c>
      <c r="N13" s="42" t="s">
        <v>159</v>
      </c>
      <c r="O13" s="42" t="s">
        <v>156</v>
      </c>
      <c r="P13" s="42" t="s">
        <v>128</v>
      </c>
      <c r="Q13" s="184"/>
      <c r="R13" s="47">
        <v>3.9</v>
      </c>
      <c r="S13" s="166" t="s">
        <v>170</v>
      </c>
      <c r="T13" s="187"/>
      <c r="U13" s="13"/>
    </row>
    <row r="14" spans="1:21" ht="15.75" customHeight="1">
      <c r="A14" s="166"/>
      <c r="B14" s="30" t="s">
        <v>166</v>
      </c>
      <c r="C14" s="48" t="s">
        <v>171</v>
      </c>
      <c r="D14" s="46" t="s">
        <v>157</v>
      </c>
      <c r="E14" s="42" t="s">
        <v>158</v>
      </c>
      <c r="F14" s="42" t="s">
        <v>159</v>
      </c>
      <c r="G14" s="42" t="s">
        <v>156</v>
      </c>
      <c r="H14" s="42" t="s">
        <v>128</v>
      </c>
      <c r="I14" s="46" t="s">
        <v>204</v>
      </c>
      <c r="J14" s="42" t="s">
        <v>140</v>
      </c>
      <c r="K14" s="43" t="s">
        <v>141</v>
      </c>
      <c r="L14" s="46" t="s">
        <v>157</v>
      </c>
      <c r="M14" s="42" t="s">
        <v>158</v>
      </c>
      <c r="N14" s="42" t="s">
        <v>159</v>
      </c>
      <c r="O14" s="42" t="s">
        <v>156</v>
      </c>
      <c r="P14" s="42" t="s">
        <v>128</v>
      </c>
      <c r="Q14" s="184"/>
      <c r="R14" s="47" t="s">
        <v>213</v>
      </c>
      <c r="S14" s="166"/>
      <c r="T14" s="187"/>
      <c r="U14" s="13"/>
    </row>
    <row r="15" spans="1:21" ht="15.75" customHeight="1">
      <c r="A15" s="166" t="s">
        <v>172</v>
      </c>
      <c r="B15" s="30" t="s">
        <v>155</v>
      </c>
      <c r="C15" s="3" t="s">
        <v>150</v>
      </c>
      <c r="D15" s="48" t="s">
        <v>197</v>
      </c>
      <c r="E15" s="46" t="s">
        <v>173</v>
      </c>
      <c r="F15" s="42" t="s">
        <v>174</v>
      </c>
      <c r="G15" s="42" t="s">
        <v>175</v>
      </c>
      <c r="H15" s="42" t="s">
        <v>176</v>
      </c>
      <c r="I15" s="42" t="s">
        <v>131</v>
      </c>
      <c r="J15" s="42" t="s">
        <v>130</v>
      </c>
      <c r="K15" s="48" t="s">
        <v>169</v>
      </c>
      <c r="L15" s="43" t="s">
        <v>141</v>
      </c>
      <c r="M15" s="46" t="s">
        <v>173</v>
      </c>
      <c r="N15" s="42" t="s">
        <v>124</v>
      </c>
      <c r="O15" s="42" t="s">
        <v>175</v>
      </c>
      <c r="P15" s="42" t="s">
        <v>176</v>
      </c>
      <c r="Q15" s="184"/>
      <c r="R15" s="47" t="s">
        <v>215</v>
      </c>
      <c r="S15" s="166" t="s">
        <v>177</v>
      </c>
      <c r="T15" s="187"/>
      <c r="U15" s="13"/>
    </row>
    <row r="16" spans="1:21" ht="15.75" customHeight="1">
      <c r="A16" s="166"/>
      <c r="B16" s="30" t="s">
        <v>178</v>
      </c>
      <c r="C16" s="42" t="s">
        <v>140</v>
      </c>
      <c r="D16" s="48" t="s">
        <v>14</v>
      </c>
      <c r="E16" s="46" t="s">
        <v>173</v>
      </c>
      <c r="F16" s="42" t="s">
        <v>174</v>
      </c>
      <c r="G16" s="42" t="s">
        <v>175</v>
      </c>
      <c r="H16" s="42" t="s">
        <v>176</v>
      </c>
      <c r="I16" s="42" t="s">
        <v>131</v>
      </c>
      <c r="J16" s="42" t="s">
        <v>130</v>
      </c>
      <c r="K16" s="48" t="s">
        <v>171</v>
      </c>
      <c r="L16" s="43" t="s">
        <v>141</v>
      </c>
      <c r="M16" s="46" t="s">
        <v>173</v>
      </c>
      <c r="N16" s="42" t="s">
        <v>124</v>
      </c>
      <c r="O16" s="42" t="s">
        <v>175</v>
      </c>
      <c r="P16" s="42" t="s">
        <v>176</v>
      </c>
      <c r="Q16" s="184"/>
      <c r="R16" s="47" t="s">
        <v>214</v>
      </c>
      <c r="S16" s="166"/>
      <c r="T16" s="187"/>
      <c r="U16" s="13"/>
    </row>
    <row r="17" spans="1:21" ht="15.75" customHeight="1">
      <c r="A17" s="168" t="s">
        <v>179</v>
      </c>
      <c r="B17" s="30" t="s">
        <v>180</v>
      </c>
      <c r="C17" s="42" t="s">
        <v>128</v>
      </c>
      <c r="D17" s="42" t="s">
        <v>130</v>
      </c>
      <c r="E17" s="42" t="s">
        <v>131</v>
      </c>
      <c r="F17" s="46" t="s">
        <v>173</v>
      </c>
      <c r="G17" s="43" t="s">
        <v>141</v>
      </c>
      <c r="H17" s="42" t="s">
        <v>175</v>
      </c>
      <c r="I17" s="42" t="s">
        <v>176</v>
      </c>
      <c r="J17" s="48" t="s">
        <v>14</v>
      </c>
      <c r="K17" s="3" t="s">
        <v>150</v>
      </c>
      <c r="L17" s="48" t="s">
        <v>197</v>
      </c>
      <c r="M17" s="42" t="s">
        <v>156</v>
      </c>
      <c r="N17" s="46" t="s">
        <v>173</v>
      </c>
      <c r="O17" s="42" t="s">
        <v>174</v>
      </c>
      <c r="P17" s="42" t="s">
        <v>175</v>
      </c>
      <c r="Q17" s="184"/>
      <c r="R17" s="47">
        <v>3.9</v>
      </c>
      <c r="S17" s="172">
        <v>2752</v>
      </c>
      <c r="T17" s="187"/>
      <c r="U17" s="13"/>
    </row>
    <row r="18" spans="1:21" ht="15.75" customHeight="1">
      <c r="A18" s="169"/>
      <c r="B18" s="30" t="s">
        <v>181</v>
      </c>
      <c r="C18" s="42" t="s">
        <v>128</v>
      </c>
      <c r="D18" s="42" t="s">
        <v>130</v>
      </c>
      <c r="E18" s="42" t="s">
        <v>131</v>
      </c>
      <c r="F18" s="46" t="s">
        <v>173</v>
      </c>
      <c r="G18" s="43" t="s">
        <v>141</v>
      </c>
      <c r="H18" s="42" t="s">
        <v>175</v>
      </c>
      <c r="I18" s="42" t="s">
        <v>176</v>
      </c>
      <c r="J18" s="48" t="s">
        <v>197</v>
      </c>
      <c r="K18" s="42" t="s">
        <v>140</v>
      </c>
      <c r="L18" s="48" t="s">
        <v>14</v>
      </c>
      <c r="M18" s="42" t="s">
        <v>156</v>
      </c>
      <c r="N18" s="46" t="s">
        <v>173</v>
      </c>
      <c r="O18" s="42" t="s">
        <v>174</v>
      </c>
      <c r="P18" s="42" t="s">
        <v>175</v>
      </c>
      <c r="Q18" s="184"/>
      <c r="R18" s="47" t="s">
        <v>216</v>
      </c>
      <c r="S18" s="173"/>
      <c r="T18" s="187"/>
      <c r="U18" s="13"/>
    </row>
    <row r="19" spans="1:21" ht="15.75" customHeight="1">
      <c r="A19" s="168" t="s">
        <v>182</v>
      </c>
      <c r="B19" s="30" t="s">
        <v>183</v>
      </c>
      <c r="C19" s="42" t="s">
        <v>184</v>
      </c>
      <c r="D19" s="48" t="s">
        <v>169</v>
      </c>
      <c r="E19" s="42" t="s">
        <v>130</v>
      </c>
      <c r="F19" s="43" t="s">
        <v>141</v>
      </c>
      <c r="G19" s="46" t="s">
        <v>173</v>
      </c>
      <c r="H19" s="42" t="s">
        <v>174</v>
      </c>
      <c r="I19" s="42" t="s">
        <v>175</v>
      </c>
      <c r="J19" s="42" t="s">
        <v>176</v>
      </c>
      <c r="K19" s="48" t="s">
        <v>14</v>
      </c>
      <c r="L19" s="42" t="s">
        <v>131</v>
      </c>
      <c r="M19" s="48" t="s">
        <v>201</v>
      </c>
      <c r="N19" s="42" t="s">
        <v>128</v>
      </c>
      <c r="O19" s="46" t="s">
        <v>173</v>
      </c>
      <c r="P19" s="42" t="s">
        <v>174</v>
      </c>
      <c r="Q19" s="184"/>
      <c r="R19" s="47">
        <v>3.9</v>
      </c>
      <c r="S19" s="171">
        <v>3015</v>
      </c>
      <c r="T19" s="187"/>
      <c r="U19" s="13"/>
    </row>
    <row r="20" spans="1:21" ht="15.75" customHeight="1">
      <c r="A20" s="169"/>
      <c r="B20" s="30" t="s">
        <v>185</v>
      </c>
      <c r="C20" s="48" t="s">
        <v>186</v>
      </c>
      <c r="D20" s="48" t="s">
        <v>171</v>
      </c>
      <c r="E20" s="42" t="s">
        <v>130</v>
      </c>
      <c r="F20" s="43" t="s">
        <v>141</v>
      </c>
      <c r="G20" s="46" t="s">
        <v>173</v>
      </c>
      <c r="H20" s="42" t="s">
        <v>174</v>
      </c>
      <c r="I20" s="42" t="s">
        <v>175</v>
      </c>
      <c r="J20" s="42" t="s">
        <v>176</v>
      </c>
      <c r="K20" s="48" t="s">
        <v>197</v>
      </c>
      <c r="L20" s="42" t="s">
        <v>131</v>
      </c>
      <c r="M20" s="48" t="s">
        <v>200</v>
      </c>
      <c r="N20" s="42" t="s">
        <v>128</v>
      </c>
      <c r="O20" s="46" t="s">
        <v>173</v>
      </c>
      <c r="P20" s="42" t="s">
        <v>174</v>
      </c>
      <c r="Q20" s="185"/>
      <c r="R20" s="47" t="s">
        <v>216</v>
      </c>
      <c r="S20" s="171"/>
      <c r="T20" s="187"/>
      <c r="U20" s="13"/>
    </row>
    <row r="21" spans="1:21" ht="15.75" customHeight="1">
      <c r="A21" s="168" t="s">
        <v>187</v>
      </c>
      <c r="B21" s="30" t="s">
        <v>188</v>
      </c>
      <c r="C21" s="42" t="s">
        <v>131</v>
      </c>
      <c r="D21" s="43" t="s">
        <v>141</v>
      </c>
      <c r="E21" s="43" t="s">
        <v>141</v>
      </c>
      <c r="F21" s="42" t="s">
        <v>131</v>
      </c>
      <c r="G21" s="42" t="s">
        <v>130</v>
      </c>
      <c r="H21" s="42" t="s">
        <v>130</v>
      </c>
      <c r="I21" s="42" t="s">
        <v>124</v>
      </c>
      <c r="J21" s="42" t="s">
        <v>124</v>
      </c>
      <c r="K21" s="42" t="s">
        <v>124</v>
      </c>
      <c r="L21" s="42" t="s">
        <v>124</v>
      </c>
      <c r="M21" s="42" t="s">
        <v>124</v>
      </c>
      <c r="N21" s="42" t="s">
        <v>140</v>
      </c>
      <c r="O21" s="42" t="s">
        <v>124</v>
      </c>
      <c r="P21" s="3" t="s">
        <v>150</v>
      </c>
      <c r="Q21" s="179" t="s">
        <v>208</v>
      </c>
      <c r="R21" s="47">
        <v>3.16</v>
      </c>
      <c r="S21" s="172">
        <v>6326</v>
      </c>
      <c r="T21" s="188" t="s">
        <v>222</v>
      </c>
      <c r="U21" s="13"/>
    </row>
    <row r="22" spans="1:21" ht="15.75" customHeight="1">
      <c r="A22" s="169"/>
      <c r="B22" s="30" t="s">
        <v>189</v>
      </c>
      <c r="C22" s="42" t="s">
        <v>131</v>
      </c>
      <c r="D22" s="43" t="s">
        <v>141</v>
      </c>
      <c r="E22" s="43" t="s">
        <v>141</v>
      </c>
      <c r="F22" s="42" t="s">
        <v>131</v>
      </c>
      <c r="G22" s="42" t="s">
        <v>130</v>
      </c>
      <c r="H22" s="42" t="s">
        <v>130</v>
      </c>
      <c r="I22" s="42" t="s">
        <v>124</v>
      </c>
      <c r="J22" s="42" t="s">
        <v>124</v>
      </c>
      <c r="K22" s="42" t="s">
        <v>124</v>
      </c>
      <c r="L22" s="42" t="s">
        <v>124</v>
      </c>
      <c r="M22" s="42" t="s">
        <v>124</v>
      </c>
      <c r="N22" s="3" t="s">
        <v>150</v>
      </c>
      <c r="O22" s="42" t="s">
        <v>124</v>
      </c>
      <c r="P22" s="42" t="s">
        <v>140</v>
      </c>
      <c r="Q22" s="180"/>
      <c r="R22" s="47" t="s">
        <v>217</v>
      </c>
      <c r="S22" s="173"/>
      <c r="T22" s="188"/>
      <c r="U22" s="13"/>
    </row>
    <row r="23" spans="1:21" ht="15.75" customHeight="1">
      <c r="A23" s="168" t="s">
        <v>190</v>
      </c>
      <c r="B23" s="30" t="s">
        <v>191</v>
      </c>
      <c r="C23" s="42" t="s">
        <v>130</v>
      </c>
      <c r="D23" s="42" t="s">
        <v>124</v>
      </c>
      <c r="E23" s="42" t="s">
        <v>124</v>
      </c>
      <c r="F23" s="42" t="s">
        <v>124</v>
      </c>
      <c r="G23" s="42" t="s">
        <v>124</v>
      </c>
      <c r="H23" s="42" t="s">
        <v>124</v>
      </c>
      <c r="I23" s="42" t="s">
        <v>128</v>
      </c>
      <c r="J23" s="42" t="s">
        <v>128</v>
      </c>
      <c r="K23" s="42" t="s">
        <v>128</v>
      </c>
      <c r="L23" s="42" t="s">
        <v>128</v>
      </c>
      <c r="M23" s="42" t="s">
        <v>128</v>
      </c>
      <c r="N23" s="42" t="s">
        <v>131</v>
      </c>
      <c r="O23" s="42" t="s">
        <v>131</v>
      </c>
      <c r="P23" s="43" t="s">
        <v>141</v>
      </c>
      <c r="Q23" s="180"/>
      <c r="R23" s="47">
        <v>3.16</v>
      </c>
      <c r="S23" s="172">
        <v>6325</v>
      </c>
      <c r="T23" s="188"/>
      <c r="U23" s="13"/>
    </row>
    <row r="24" spans="1:21" ht="15.75" customHeight="1">
      <c r="A24" s="169"/>
      <c r="B24" s="30" t="s">
        <v>192</v>
      </c>
      <c r="C24" s="42" t="s">
        <v>130</v>
      </c>
      <c r="D24" s="42" t="s">
        <v>124</v>
      </c>
      <c r="E24" s="42" t="s">
        <v>124</v>
      </c>
      <c r="F24" s="42" t="s">
        <v>124</v>
      </c>
      <c r="G24" s="42" t="s">
        <v>124</v>
      </c>
      <c r="H24" s="42" t="s">
        <v>124</v>
      </c>
      <c r="I24" s="42" t="s">
        <v>128</v>
      </c>
      <c r="J24" s="42" t="s">
        <v>128</v>
      </c>
      <c r="K24" s="42" t="s">
        <v>128</v>
      </c>
      <c r="L24" s="42" t="s">
        <v>128</v>
      </c>
      <c r="M24" s="42" t="s">
        <v>128</v>
      </c>
      <c r="N24" s="42" t="s">
        <v>131</v>
      </c>
      <c r="O24" s="42" t="s">
        <v>131</v>
      </c>
      <c r="P24" s="43" t="s">
        <v>141</v>
      </c>
      <c r="Q24" s="181"/>
      <c r="R24" s="47" t="s">
        <v>218</v>
      </c>
      <c r="S24" s="173"/>
      <c r="T24" s="188"/>
      <c r="U24" s="13"/>
    </row>
    <row r="25" spans="1:20" ht="15.75" customHeight="1">
      <c r="A25" s="177" t="s">
        <v>193</v>
      </c>
      <c r="B25" s="178" t="s">
        <v>194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0" ht="20.25" customHeight="1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1:20" ht="15.75" customHeigh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1:23" ht="15.75" customHeight="1">
      <c r="A28" s="177"/>
      <c r="B28" s="177" t="s">
        <v>195</v>
      </c>
      <c r="C28" s="177"/>
      <c r="D28" s="177"/>
      <c r="E28" s="3" t="s">
        <v>124</v>
      </c>
      <c r="F28" s="3">
        <v>1147</v>
      </c>
      <c r="G28" s="3" t="s">
        <v>125</v>
      </c>
      <c r="H28" s="3">
        <v>1143</v>
      </c>
      <c r="I28" s="3" t="s">
        <v>126</v>
      </c>
      <c r="J28" s="3">
        <v>1137</v>
      </c>
      <c r="K28" s="3" t="s">
        <v>127</v>
      </c>
      <c r="L28" s="3">
        <v>1143</v>
      </c>
      <c r="M28" s="3" t="s">
        <v>128</v>
      </c>
      <c r="N28" s="3">
        <v>1334</v>
      </c>
      <c r="O28" s="38" t="s">
        <v>129</v>
      </c>
      <c r="P28" s="37">
        <v>4421</v>
      </c>
      <c r="Q28" s="29"/>
      <c r="R28" s="29"/>
      <c r="S28" s="29"/>
      <c r="T28" s="3"/>
      <c r="U28"/>
      <c r="V28"/>
      <c r="W28"/>
    </row>
    <row r="29" spans="1:23" ht="15.75" customHeight="1">
      <c r="A29" s="9"/>
      <c r="B29" s="4"/>
      <c r="C29" s="4"/>
      <c r="D29" s="4"/>
      <c r="E29" s="3" t="s">
        <v>130</v>
      </c>
      <c r="F29" s="3">
        <v>4422</v>
      </c>
      <c r="G29" s="3" t="s">
        <v>131</v>
      </c>
      <c r="H29" s="3">
        <v>1138</v>
      </c>
      <c r="I29" s="3" t="s">
        <v>132</v>
      </c>
      <c r="J29" s="3">
        <v>1133</v>
      </c>
      <c r="K29" s="3" t="s">
        <v>133</v>
      </c>
      <c r="L29" s="3">
        <v>1135</v>
      </c>
      <c r="M29" s="3" t="s">
        <v>134</v>
      </c>
      <c r="N29" s="3">
        <v>1128</v>
      </c>
      <c r="O29" s="37" t="s">
        <v>135</v>
      </c>
      <c r="P29" s="37">
        <v>1245</v>
      </c>
      <c r="Q29" s="29"/>
      <c r="R29" s="29"/>
      <c r="S29" s="29"/>
      <c r="T29" s="3"/>
      <c r="U29"/>
      <c r="V29"/>
      <c r="W29"/>
    </row>
    <row r="30" spans="1:23" ht="15.75" customHeight="1">
      <c r="A30" s="9"/>
      <c r="B30" s="4"/>
      <c r="C30" s="4"/>
      <c r="D30" s="4"/>
      <c r="E30" s="32" t="s">
        <v>136</v>
      </c>
      <c r="F30" s="3">
        <v>1127</v>
      </c>
      <c r="G30" s="3" t="s">
        <v>137</v>
      </c>
      <c r="H30" s="3">
        <v>3104</v>
      </c>
      <c r="I30" s="3" t="s">
        <v>138</v>
      </c>
      <c r="J30" s="36">
        <v>5106</v>
      </c>
      <c r="K30" s="3" t="s">
        <v>139</v>
      </c>
      <c r="L30" s="36">
        <v>5106</v>
      </c>
      <c r="M30" s="3" t="s">
        <v>140</v>
      </c>
      <c r="N30" s="3">
        <v>1248</v>
      </c>
      <c r="O30" s="39" t="s">
        <v>141</v>
      </c>
      <c r="P30" s="37">
        <v>1236</v>
      </c>
      <c r="Q30" s="29"/>
      <c r="R30" s="29"/>
      <c r="S30" s="29"/>
      <c r="T30" s="3"/>
      <c r="U30"/>
      <c r="V30"/>
      <c r="W30"/>
    </row>
    <row r="31" spans="1:23" ht="15.75" customHeight="1">
      <c r="A31" s="4"/>
      <c r="B31" s="4"/>
      <c r="C31" s="4"/>
      <c r="D31" s="4"/>
      <c r="E31" s="31" t="s">
        <v>142</v>
      </c>
      <c r="F31" s="3">
        <v>1343</v>
      </c>
      <c r="G31" s="34" t="s">
        <v>143</v>
      </c>
      <c r="H31" s="33">
        <v>5106</v>
      </c>
      <c r="I31" s="35" t="s">
        <v>144</v>
      </c>
      <c r="J31" s="36">
        <v>5106</v>
      </c>
      <c r="K31" s="41" t="s">
        <v>145</v>
      </c>
      <c r="L31" s="36">
        <v>1446</v>
      </c>
      <c r="M31" s="35" t="s">
        <v>146</v>
      </c>
      <c r="N31" s="3">
        <v>5106</v>
      </c>
      <c r="O31" s="29"/>
      <c r="P31" s="40" t="s">
        <v>196</v>
      </c>
      <c r="Q31" s="3"/>
      <c r="R31" s="29"/>
      <c r="S31" s="29"/>
      <c r="T31" s="29"/>
      <c r="U31" s="40"/>
      <c r="V31" s="40"/>
      <c r="W31" s="3"/>
    </row>
    <row r="32" spans="1:20" ht="17.25">
      <c r="A32" s="4"/>
      <c r="B32" s="4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3"/>
      <c r="O32" s="3"/>
      <c r="P32" s="3"/>
      <c r="S32" s="3"/>
      <c r="T32" s="3"/>
    </row>
    <row r="34" ht="14.25">
      <c r="L34" s="10"/>
    </row>
    <row r="36" spans="1:20" ht="14.25">
      <c r="A36" s="1"/>
      <c r="B36" s="1"/>
      <c r="C36" s="1"/>
      <c r="D36" s="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5"/>
    </row>
    <row r="37" spans="1:20" ht="14.25">
      <c r="A37" s="1"/>
      <c r="B37" s="1"/>
      <c r="C37" s="1"/>
      <c r="D37" s="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1"/>
      <c r="T37" s="15"/>
    </row>
    <row r="38" spans="1:20" ht="14.25">
      <c r="A38" s="1"/>
      <c r="B38" s="1"/>
      <c r="C38" s="1"/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1"/>
      <c r="T38" s="15"/>
    </row>
    <row r="39" spans="1:20" ht="14.25">
      <c r="A39" s="1"/>
      <c r="B39" s="1"/>
      <c r="C39" s="1"/>
      <c r="D39" s="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1"/>
      <c r="T39" s="15"/>
    </row>
    <row r="40" spans="1:20" ht="14.25">
      <c r="A40" s="1"/>
      <c r="B40" s="1"/>
      <c r="C40" s="1"/>
      <c r="D40" s="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1"/>
      <c r="T40" s="15"/>
    </row>
    <row r="41" spans="1:20" ht="14.25">
      <c r="A41" s="1"/>
      <c r="B41" s="1"/>
      <c r="C41" s="1"/>
      <c r="D41" s="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1"/>
      <c r="T41" s="15"/>
    </row>
    <row r="42" spans="1:20" ht="14.25">
      <c r="A42" s="1"/>
      <c r="B42" s="1"/>
      <c r="C42" s="1"/>
      <c r="D42" s="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5"/>
    </row>
    <row r="43" spans="1:20" ht="14.25">
      <c r="A43" s="1"/>
      <c r="B43" s="1"/>
      <c r="C43" s="1"/>
      <c r="D43" s="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5"/>
    </row>
    <row r="44" spans="1:20" ht="14.25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1"/>
      <c r="T44" s="15"/>
    </row>
    <row r="45" spans="1:20" ht="14.25">
      <c r="A45" s="1"/>
      <c r="B45" s="1"/>
      <c r="C45" s="1"/>
      <c r="D45" s="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1"/>
      <c r="T45" s="15"/>
    </row>
    <row r="46" spans="1:20" ht="14.25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1"/>
      <c r="T46" s="15"/>
    </row>
    <row r="47" spans="1:20" ht="14.25">
      <c r="A47" s="1"/>
      <c r="B47" s="1"/>
      <c r="C47" s="1"/>
      <c r="D47" s="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1"/>
      <c r="T47" s="15"/>
    </row>
    <row r="48" spans="1:20" ht="14.25">
      <c r="A48" s="1"/>
      <c r="B48" s="1"/>
      <c r="C48" s="1"/>
      <c r="D48" s="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1"/>
      <c r="T48" s="15"/>
    </row>
    <row r="49" spans="1:20" ht="14.25">
      <c r="A49" s="1"/>
      <c r="B49" s="1"/>
      <c r="C49" s="1"/>
      <c r="D49" s="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1"/>
      <c r="T49" s="15"/>
    </row>
    <row r="50" spans="1:20" ht="14.25">
      <c r="A50" s="1"/>
      <c r="B50" s="1"/>
      <c r="C50" s="1"/>
      <c r="D50" s="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21"/>
      <c r="T50" s="15"/>
    </row>
    <row r="51" spans="1:20" ht="14.25">
      <c r="A51" s="1"/>
      <c r="B51" s="1"/>
      <c r="C51" s="1"/>
      <c r="D51" s="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1"/>
      <c r="T51" s="15"/>
    </row>
    <row r="52" spans="1:20" ht="14.25">
      <c r="A52" s="1"/>
      <c r="B52" s="1"/>
      <c r="C52" s="1"/>
      <c r="D52" s="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1"/>
      <c r="T52" s="15"/>
    </row>
    <row r="53" spans="1:20" ht="14.25">
      <c r="A53" s="17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2"/>
      <c r="T53" s="16"/>
    </row>
    <row r="54" spans="1:20" ht="14.25">
      <c r="A54" s="17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2"/>
      <c r="T54" s="16"/>
    </row>
    <row r="55" spans="1:20" ht="14.25">
      <c r="A55" s="17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2"/>
      <c r="T55" s="16"/>
    </row>
    <row r="56" spans="1:20" ht="14.25">
      <c r="A56" s="17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2"/>
      <c r="T56" s="16"/>
    </row>
    <row r="57" spans="1:20" ht="14.25">
      <c r="A57" s="17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22"/>
      <c r="T57" s="16"/>
    </row>
    <row r="58" spans="1:20" ht="14.25">
      <c r="A58" s="17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22"/>
      <c r="T58" s="16"/>
    </row>
    <row r="59" spans="1:20" ht="14.25">
      <c r="A59" s="17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22"/>
      <c r="T59" s="16"/>
    </row>
    <row r="60" spans="1:20" ht="14.25">
      <c r="A60" s="17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2"/>
      <c r="T60" s="16"/>
    </row>
    <row r="61" spans="1:20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22"/>
      <c r="T61" s="16"/>
    </row>
    <row r="62" spans="1:20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22"/>
      <c r="T62" s="16"/>
    </row>
    <row r="63" spans="1:20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22"/>
      <c r="T63" s="16"/>
    </row>
    <row r="64" spans="1:20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22"/>
      <c r="T64" s="16"/>
    </row>
    <row r="65" spans="1:20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22"/>
      <c r="T65" s="16"/>
    </row>
    <row r="66" spans="1:20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22"/>
      <c r="T66" s="16"/>
    </row>
    <row r="67" spans="1:20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22"/>
      <c r="T67" s="16"/>
    </row>
    <row r="68" spans="1:20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22"/>
      <c r="T68" s="16"/>
    </row>
    <row r="69" spans="1:20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22"/>
      <c r="T69" s="16"/>
    </row>
    <row r="70" spans="1:20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22"/>
      <c r="T70" s="16"/>
    </row>
    <row r="71" spans="1:20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2"/>
      <c r="T71" s="16"/>
    </row>
    <row r="72" spans="1:20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2"/>
      <c r="T72" s="16"/>
    </row>
    <row r="73" spans="1:20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22"/>
      <c r="T73" s="16"/>
    </row>
    <row r="74" spans="1:20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22"/>
      <c r="T74" s="16"/>
    </row>
    <row r="75" spans="1:20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22"/>
      <c r="T75" s="16"/>
    </row>
    <row r="76" spans="1:20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22"/>
      <c r="T76" s="16"/>
    </row>
    <row r="77" spans="1:20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22"/>
      <c r="T77" s="16"/>
    </row>
    <row r="78" spans="1:20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22"/>
      <c r="T78" s="16"/>
    </row>
    <row r="79" spans="1:20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22"/>
      <c r="T79" s="16"/>
    </row>
    <row r="80" spans="1:20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22"/>
      <c r="T80" s="16"/>
    </row>
    <row r="81" spans="1:20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22"/>
      <c r="T81" s="16"/>
    </row>
    <row r="82" spans="1:20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22"/>
      <c r="T82" s="16"/>
    </row>
    <row r="83" spans="1:20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22"/>
      <c r="T83" s="16"/>
    </row>
    <row r="84" spans="1:20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22"/>
      <c r="T84" s="16"/>
    </row>
    <row r="85" spans="1:20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22"/>
      <c r="T85" s="16"/>
    </row>
    <row r="86" spans="1:20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22"/>
      <c r="T86" s="16"/>
    </row>
    <row r="87" spans="1:20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22"/>
      <c r="T87" s="16"/>
    </row>
    <row r="88" spans="1:20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22"/>
      <c r="T88" s="16"/>
    </row>
    <row r="89" spans="1:20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22"/>
      <c r="T89" s="16"/>
    </row>
    <row r="90" spans="1:20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22"/>
      <c r="T90" s="16"/>
    </row>
    <row r="91" spans="1:20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22"/>
      <c r="T91" s="16"/>
    </row>
    <row r="92" spans="1:20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22"/>
      <c r="T92" s="16"/>
    </row>
    <row r="93" spans="1:20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22"/>
      <c r="T93" s="16"/>
    </row>
    <row r="94" spans="1:20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22"/>
      <c r="T94" s="16"/>
    </row>
    <row r="95" spans="1:20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22"/>
      <c r="T95" s="16"/>
    </row>
    <row r="96" spans="1:20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22"/>
      <c r="T96" s="16"/>
    </row>
    <row r="97" spans="1:20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22"/>
      <c r="T97" s="16"/>
    </row>
    <row r="98" spans="1:20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22"/>
      <c r="T98" s="16"/>
    </row>
    <row r="99" spans="1:20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22"/>
      <c r="T99" s="16"/>
    </row>
    <row r="100" spans="1:20" ht="14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22"/>
      <c r="T100" s="16"/>
    </row>
    <row r="101" spans="1:20" ht="14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22"/>
      <c r="T101" s="16"/>
    </row>
    <row r="102" spans="1:20" ht="14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22"/>
      <c r="T102" s="16"/>
    </row>
    <row r="103" spans="1:20" ht="14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22"/>
      <c r="T103" s="16"/>
    </row>
    <row r="104" spans="1:20" ht="14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22"/>
      <c r="T104" s="16"/>
    </row>
    <row r="105" spans="1:20" ht="14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22"/>
      <c r="T105" s="16"/>
    </row>
    <row r="106" spans="1:20" ht="14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22"/>
      <c r="T106" s="16"/>
    </row>
    <row r="107" spans="1:20" ht="14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22"/>
      <c r="T107" s="16"/>
    </row>
    <row r="108" spans="1:20" ht="14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22"/>
      <c r="T108" s="16"/>
    </row>
    <row r="109" spans="1:20" ht="14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22"/>
      <c r="T109" s="16"/>
    </row>
    <row r="110" spans="1:20" ht="14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22"/>
      <c r="T110" s="16"/>
    </row>
    <row r="111" spans="1:20" ht="14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22"/>
      <c r="T111" s="16"/>
    </row>
    <row r="112" spans="1:20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22"/>
      <c r="T112" s="16"/>
    </row>
    <row r="113" spans="1:20" ht="14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22"/>
      <c r="T113" s="16"/>
    </row>
    <row r="114" spans="1:20" ht="14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22"/>
      <c r="T114" s="16"/>
    </row>
    <row r="115" spans="1:20" ht="14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22"/>
      <c r="T115" s="16"/>
    </row>
    <row r="116" spans="1:20" ht="14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22"/>
      <c r="T116" s="16"/>
    </row>
    <row r="117" spans="1:20" ht="14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22"/>
      <c r="T117" s="16"/>
    </row>
    <row r="118" spans="1:20" ht="14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22"/>
      <c r="T118" s="16"/>
    </row>
    <row r="119" spans="1:20" ht="14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22"/>
      <c r="T119" s="16"/>
    </row>
    <row r="120" spans="1:20" ht="14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22"/>
      <c r="T120" s="16"/>
    </row>
    <row r="121" spans="1:20" ht="14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22"/>
      <c r="T121" s="16"/>
    </row>
    <row r="122" spans="1:20" ht="14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22"/>
      <c r="T122" s="16"/>
    </row>
    <row r="123" spans="1:20" ht="14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22"/>
      <c r="T123" s="16"/>
    </row>
    <row r="124" spans="1:20" ht="14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22"/>
      <c r="T124" s="16"/>
    </row>
    <row r="125" spans="1:20" ht="14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22"/>
      <c r="T125" s="16"/>
    </row>
    <row r="126" spans="1:20" ht="14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22"/>
      <c r="T126" s="16"/>
    </row>
  </sheetData>
  <sheetProtection/>
  <mergeCells count="40">
    <mergeCell ref="T5:T20"/>
    <mergeCell ref="T21:T24"/>
    <mergeCell ref="S7:S8"/>
    <mergeCell ref="S19:S20"/>
    <mergeCell ref="A23:A24"/>
    <mergeCell ref="A7:A8"/>
    <mergeCell ref="A9:A10"/>
    <mergeCell ref="S5:S6"/>
    <mergeCell ref="A5:A6"/>
    <mergeCell ref="S23:S24"/>
    <mergeCell ref="A3:A4"/>
    <mergeCell ref="B3:B4"/>
    <mergeCell ref="S3:S4"/>
    <mergeCell ref="S15:S16"/>
    <mergeCell ref="S21:S22"/>
    <mergeCell ref="S17:S18"/>
    <mergeCell ref="A21:A22"/>
    <mergeCell ref="A11:A12"/>
    <mergeCell ref="S11:S12"/>
    <mergeCell ref="Q5:Q20"/>
    <mergeCell ref="F7:F8"/>
    <mergeCell ref="A59:A60"/>
    <mergeCell ref="A53:A54"/>
    <mergeCell ref="A55:A56"/>
    <mergeCell ref="A57:A58"/>
    <mergeCell ref="A25:A28"/>
    <mergeCell ref="B25:T27"/>
    <mergeCell ref="B28:D28"/>
    <mergeCell ref="Q21:Q24"/>
    <mergeCell ref="H7:H8"/>
    <mergeCell ref="A1:T1"/>
    <mergeCell ref="A13:A14"/>
    <mergeCell ref="A2:B2"/>
    <mergeCell ref="A15:A16"/>
    <mergeCell ref="A19:A20"/>
    <mergeCell ref="A17:A18"/>
    <mergeCell ref="T3:T4"/>
    <mergeCell ref="S13:S14"/>
    <mergeCell ref="S9:S10"/>
    <mergeCell ref="Q3:Q4"/>
  </mergeCells>
  <printOptions horizontalCentered="1" verticalCentered="1"/>
  <pageMargins left="0.15748031496062992" right="0.15748031496062992" top="0.4330708661417323" bottom="0.4724409448818898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U36"/>
  <sheetViews>
    <sheetView zoomScale="85" zoomScaleNormal="85" zoomScalePageLayoutView="0" workbookViewId="0" topLeftCell="A1">
      <selection activeCell="A21" sqref="A21:A22"/>
    </sheetView>
  </sheetViews>
  <sheetFormatPr defaultColWidth="9.00390625" defaultRowHeight="14.25"/>
  <cols>
    <col min="1" max="1" width="9.875" style="49" customWidth="1"/>
    <col min="2" max="2" width="7.00390625" style="49" customWidth="1"/>
    <col min="3" max="7" width="8.125" style="49" customWidth="1"/>
    <col min="8" max="9" width="8.00390625" style="49" customWidth="1"/>
    <col min="10" max="11" width="8.125" style="49" customWidth="1"/>
    <col min="12" max="12" width="8.125" style="61" customWidth="1"/>
    <col min="13" max="13" width="8.125" style="49" customWidth="1"/>
    <col min="14" max="14" width="8.125" style="61" customWidth="1"/>
    <col min="15" max="15" width="9.125" style="49" customWidth="1"/>
    <col min="16" max="16" width="9.00390625" style="49" customWidth="1"/>
    <col min="17" max="17" width="8.125" style="49" customWidth="1"/>
    <col min="18" max="18" width="6.375" style="49" customWidth="1"/>
    <col min="19" max="19" width="5.625" style="49" customWidth="1"/>
    <col min="20" max="20" width="6.625" style="49" customWidth="1"/>
    <col min="21" max="21" width="3.375" style="49" customWidth="1"/>
    <col min="22" max="16384" width="9.00390625" style="49" customWidth="1"/>
  </cols>
  <sheetData>
    <row r="1" spans="1:20" ht="27.75" customHeight="1">
      <c r="A1" s="165" t="s">
        <v>282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4.25" customHeight="1">
      <c r="A2" s="197" t="s">
        <v>283</v>
      </c>
      <c r="B2" s="197"/>
      <c r="C2" s="197"/>
      <c r="D2" s="50"/>
      <c r="E2" s="2"/>
      <c r="F2" s="2"/>
      <c r="G2" s="2"/>
      <c r="H2" s="2"/>
      <c r="I2" s="2"/>
      <c r="J2" s="2"/>
      <c r="K2" s="2"/>
      <c r="L2" s="51"/>
      <c r="M2" s="2"/>
      <c r="N2" s="51"/>
      <c r="O2" s="2"/>
      <c r="P2" s="2"/>
      <c r="Q2" s="2"/>
      <c r="R2" s="2"/>
      <c r="S2" s="2"/>
      <c r="T2" s="2"/>
    </row>
    <row r="3" spans="1:20" ht="15.75" customHeight="1">
      <c r="A3" s="172" t="s">
        <v>284</v>
      </c>
      <c r="B3" s="172" t="s">
        <v>285</v>
      </c>
      <c r="C3" s="28" t="s">
        <v>286</v>
      </c>
      <c r="D3" s="28" t="s">
        <v>287</v>
      </c>
      <c r="E3" s="28" t="s">
        <v>288</v>
      </c>
      <c r="F3" s="28" t="s">
        <v>289</v>
      </c>
      <c r="G3" s="28" t="s">
        <v>290</v>
      </c>
      <c r="H3" s="28" t="s">
        <v>291</v>
      </c>
      <c r="I3" s="28" t="s">
        <v>292</v>
      </c>
      <c r="J3" s="28" t="s">
        <v>293</v>
      </c>
      <c r="K3" s="28" t="s">
        <v>294</v>
      </c>
      <c r="L3" s="28" t="s">
        <v>288</v>
      </c>
      <c r="M3" s="28" t="s">
        <v>10</v>
      </c>
      <c r="N3" s="28" t="s">
        <v>295</v>
      </c>
      <c r="O3" s="28" t="s">
        <v>291</v>
      </c>
      <c r="P3" s="28" t="s">
        <v>292</v>
      </c>
      <c r="Q3" s="172" t="s">
        <v>296</v>
      </c>
      <c r="R3" s="52" t="s">
        <v>297</v>
      </c>
      <c r="S3" s="171" t="s">
        <v>298</v>
      </c>
      <c r="T3" s="170" t="s">
        <v>299</v>
      </c>
    </row>
    <row r="4" spans="1:20" ht="15.75" customHeight="1">
      <c r="A4" s="173"/>
      <c r="B4" s="173"/>
      <c r="C4" s="30" t="s">
        <v>300</v>
      </c>
      <c r="D4" s="30" t="s">
        <v>29</v>
      </c>
      <c r="E4" s="30" t="s">
        <v>30</v>
      </c>
      <c r="F4" s="30" t="s">
        <v>31</v>
      </c>
      <c r="G4" s="30" t="s">
        <v>32</v>
      </c>
      <c r="H4" s="30" t="s">
        <v>301</v>
      </c>
      <c r="I4" s="30" t="s">
        <v>301</v>
      </c>
      <c r="J4" s="30" t="s">
        <v>78</v>
      </c>
      <c r="K4" s="30" t="s">
        <v>79</v>
      </c>
      <c r="L4" s="30" t="s">
        <v>33</v>
      </c>
      <c r="M4" s="30" t="s">
        <v>34</v>
      </c>
      <c r="N4" s="30" t="s">
        <v>35</v>
      </c>
      <c r="O4" s="30" t="s">
        <v>302</v>
      </c>
      <c r="P4" s="30" t="s">
        <v>302</v>
      </c>
      <c r="Q4" s="173"/>
      <c r="R4" s="45" t="s">
        <v>303</v>
      </c>
      <c r="S4" s="171"/>
      <c r="T4" s="170"/>
    </row>
    <row r="5" spans="1:20" ht="15.75" customHeight="1">
      <c r="A5" s="168" t="s">
        <v>304</v>
      </c>
      <c r="B5" s="30" t="s">
        <v>305</v>
      </c>
      <c r="C5" s="42" t="s">
        <v>241</v>
      </c>
      <c r="D5" s="3" t="s">
        <v>150</v>
      </c>
      <c r="E5" s="43" t="s">
        <v>141</v>
      </c>
      <c r="F5" s="42" t="s">
        <v>225</v>
      </c>
      <c r="G5" s="191" t="s">
        <v>314</v>
      </c>
      <c r="H5" s="189" t="s">
        <v>226</v>
      </c>
      <c r="I5" s="42" t="s">
        <v>227</v>
      </c>
      <c r="J5" s="42" t="s">
        <v>228</v>
      </c>
      <c r="K5" s="42" t="s">
        <v>229</v>
      </c>
      <c r="L5" s="42" t="s">
        <v>130</v>
      </c>
      <c r="M5" s="42" t="s">
        <v>131</v>
      </c>
      <c r="N5" s="43" t="s">
        <v>141</v>
      </c>
      <c r="O5" s="191" t="s">
        <v>230</v>
      </c>
      <c r="P5" s="42" t="s">
        <v>140</v>
      </c>
      <c r="Q5" s="172" t="s">
        <v>231</v>
      </c>
      <c r="R5" s="47">
        <v>3.23</v>
      </c>
      <c r="S5" s="171">
        <v>1269</v>
      </c>
      <c r="T5" s="195" t="s">
        <v>232</v>
      </c>
    </row>
    <row r="6" spans="1:20" ht="15.75" customHeight="1">
      <c r="A6" s="169"/>
      <c r="B6" s="30" t="s">
        <v>233</v>
      </c>
      <c r="C6" s="42" t="s">
        <v>229</v>
      </c>
      <c r="D6" s="42" t="s">
        <v>140</v>
      </c>
      <c r="E6" s="43" t="s">
        <v>141</v>
      </c>
      <c r="F6" s="42" t="s">
        <v>225</v>
      </c>
      <c r="G6" s="192"/>
      <c r="H6" s="190"/>
      <c r="I6" s="42" t="s">
        <v>227</v>
      </c>
      <c r="J6" s="42" t="s">
        <v>228</v>
      </c>
      <c r="K6" s="42" t="s">
        <v>229</v>
      </c>
      <c r="L6" s="42" t="s">
        <v>130</v>
      </c>
      <c r="M6" s="42" t="s">
        <v>131</v>
      </c>
      <c r="N6" s="43" t="s">
        <v>141</v>
      </c>
      <c r="O6" s="192"/>
      <c r="P6" s="3" t="s">
        <v>150</v>
      </c>
      <c r="Q6" s="184"/>
      <c r="R6" s="47" t="s">
        <v>234</v>
      </c>
      <c r="S6" s="171"/>
      <c r="T6" s="196"/>
    </row>
    <row r="7" spans="1:20" ht="15.75" customHeight="1">
      <c r="A7" s="168" t="s">
        <v>235</v>
      </c>
      <c r="B7" s="30" t="s">
        <v>236</v>
      </c>
      <c r="C7" s="42" t="s">
        <v>228</v>
      </c>
      <c r="D7" s="42" t="s">
        <v>229</v>
      </c>
      <c r="E7" s="189" t="s">
        <v>237</v>
      </c>
      <c r="F7" s="48" t="s">
        <v>238</v>
      </c>
      <c r="G7" s="42" t="s">
        <v>130</v>
      </c>
      <c r="H7" s="42" t="s">
        <v>239</v>
      </c>
      <c r="I7" s="42" t="s">
        <v>128</v>
      </c>
      <c r="J7" s="42" t="s">
        <v>227</v>
      </c>
      <c r="K7" s="42" t="s">
        <v>228</v>
      </c>
      <c r="L7" s="42" t="s">
        <v>229</v>
      </c>
      <c r="M7" s="43" t="s">
        <v>141</v>
      </c>
      <c r="N7" s="42" t="s">
        <v>130</v>
      </c>
      <c r="O7" s="42" t="s">
        <v>128</v>
      </c>
      <c r="P7" s="46" t="s">
        <v>240</v>
      </c>
      <c r="Q7" s="184"/>
      <c r="R7" s="47">
        <v>3.23</v>
      </c>
      <c r="S7" s="168" t="s">
        <v>306</v>
      </c>
      <c r="T7" s="196"/>
    </row>
    <row r="8" spans="1:20" ht="15.75" customHeight="1">
      <c r="A8" s="169"/>
      <c r="B8" s="30" t="s">
        <v>307</v>
      </c>
      <c r="C8" s="42" t="s">
        <v>228</v>
      </c>
      <c r="D8" s="42" t="s">
        <v>229</v>
      </c>
      <c r="E8" s="190"/>
      <c r="F8" s="42" t="s">
        <v>239</v>
      </c>
      <c r="G8" s="42" t="s">
        <v>130</v>
      </c>
      <c r="H8" s="48" t="s">
        <v>238</v>
      </c>
      <c r="I8" s="42" t="s">
        <v>128</v>
      </c>
      <c r="J8" s="42" t="s">
        <v>227</v>
      </c>
      <c r="K8" s="42" t="s">
        <v>228</v>
      </c>
      <c r="L8" s="42" t="s">
        <v>229</v>
      </c>
      <c r="M8" s="43" t="s">
        <v>141</v>
      </c>
      <c r="N8" s="42" t="s">
        <v>130</v>
      </c>
      <c r="O8" s="42" t="s">
        <v>128</v>
      </c>
      <c r="P8" s="46" t="s">
        <v>240</v>
      </c>
      <c r="Q8" s="184"/>
      <c r="R8" s="47" t="s">
        <v>248</v>
      </c>
      <c r="S8" s="169"/>
      <c r="T8" s="196"/>
    </row>
    <row r="9" spans="1:20" ht="15.75" customHeight="1">
      <c r="A9" s="168" t="s">
        <v>308</v>
      </c>
      <c r="B9" s="30" t="s">
        <v>250</v>
      </c>
      <c r="C9" s="42" t="s">
        <v>227</v>
      </c>
      <c r="D9" s="42" t="s">
        <v>228</v>
      </c>
      <c r="E9" s="42" t="s">
        <v>229</v>
      </c>
      <c r="F9" s="189" t="s">
        <v>309</v>
      </c>
      <c r="G9" s="42" t="s">
        <v>131</v>
      </c>
      <c r="H9" s="42" t="s">
        <v>225</v>
      </c>
      <c r="I9" s="43" t="s">
        <v>141</v>
      </c>
      <c r="J9" s="191" t="s">
        <v>251</v>
      </c>
      <c r="K9" s="42" t="s">
        <v>227</v>
      </c>
      <c r="L9" s="42" t="s">
        <v>128</v>
      </c>
      <c r="M9" s="189" t="s">
        <v>310</v>
      </c>
      <c r="N9" s="3" t="s">
        <v>150</v>
      </c>
      <c r="O9" s="42" t="s">
        <v>130</v>
      </c>
      <c r="P9" s="42" t="s">
        <v>124</v>
      </c>
      <c r="Q9" s="184"/>
      <c r="R9" s="47">
        <v>3.23</v>
      </c>
      <c r="S9" s="171">
        <v>1085</v>
      </c>
      <c r="T9" s="196"/>
    </row>
    <row r="10" spans="1:20" ht="15.75" customHeight="1">
      <c r="A10" s="169"/>
      <c r="B10" s="30" t="s">
        <v>242</v>
      </c>
      <c r="C10" s="42" t="s">
        <v>227</v>
      </c>
      <c r="D10" s="42" t="s">
        <v>228</v>
      </c>
      <c r="E10" s="42" t="s">
        <v>229</v>
      </c>
      <c r="F10" s="190"/>
      <c r="G10" s="42" t="s">
        <v>131</v>
      </c>
      <c r="H10" s="42" t="s">
        <v>225</v>
      </c>
      <c r="I10" s="43" t="s">
        <v>141</v>
      </c>
      <c r="J10" s="192"/>
      <c r="K10" s="42" t="s">
        <v>227</v>
      </c>
      <c r="L10" s="42" t="s">
        <v>128</v>
      </c>
      <c r="M10" s="190"/>
      <c r="N10" s="42" t="s">
        <v>140</v>
      </c>
      <c r="O10" s="42" t="s">
        <v>130</v>
      </c>
      <c r="P10" s="42" t="s">
        <v>124</v>
      </c>
      <c r="Q10" s="184"/>
      <c r="R10" s="47" t="s">
        <v>234</v>
      </c>
      <c r="S10" s="171"/>
      <c r="T10" s="196"/>
    </row>
    <row r="11" spans="1:20" ht="15.75" customHeight="1">
      <c r="A11" s="168" t="s">
        <v>243</v>
      </c>
      <c r="B11" s="30" t="s">
        <v>236</v>
      </c>
      <c r="C11" s="46" t="s">
        <v>240</v>
      </c>
      <c r="D11" s="42" t="s">
        <v>227</v>
      </c>
      <c r="E11" s="42" t="s">
        <v>239</v>
      </c>
      <c r="F11" s="42" t="s">
        <v>229</v>
      </c>
      <c r="G11" s="42" t="s">
        <v>225</v>
      </c>
      <c r="H11" s="42" t="s">
        <v>130</v>
      </c>
      <c r="I11" s="48" t="s">
        <v>238</v>
      </c>
      <c r="J11" s="42" t="s">
        <v>131</v>
      </c>
      <c r="K11" s="46" t="s">
        <v>240</v>
      </c>
      <c r="L11" s="42" t="s">
        <v>227</v>
      </c>
      <c r="M11" s="42" t="s">
        <v>228</v>
      </c>
      <c r="N11" s="191" t="s">
        <v>315</v>
      </c>
      <c r="O11" s="43" t="s">
        <v>244</v>
      </c>
      <c r="P11" s="42" t="s">
        <v>229</v>
      </c>
      <c r="Q11" s="184"/>
      <c r="R11" s="47">
        <v>3.23</v>
      </c>
      <c r="S11" s="168" t="s">
        <v>245</v>
      </c>
      <c r="T11" s="196"/>
    </row>
    <row r="12" spans="1:20" ht="15.75" customHeight="1">
      <c r="A12" s="169"/>
      <c r="B12" s="30" t="s">
        <v>246</v>
      </c>
      <c r="C12" s="46" t="s">
        <v>240</v>
      </c>
      <c r="D12" s="42" t="s">
        <v>227</v>
      </c>
      <c r="E12" s="48" t="s">
        <v>247</v>
      </c>
      <c r="F12" s="42" t="s">
        <v>229</v>
      </c>
      <c r="G12" s="42" t="s">
        <v>225</v>
      </c>
      <c r="H12" s="42" t="s">
        <v>130</v>
      </c>
      <c r="I12" s="42" t="s">
        <v>239</v>
      </c>
      <c r="J12" s="42" t="s">
        <v>131</v>
      </c>
      <c r="K12" s="46" t="s">
        <v>240</v>
      </c>
      <c r="L12" s="42" t="s">
        <v>227</v>
      </c>
      <c r="M12" s="42" t="s">
        <v>228</v>
      </c>
      <c r="N12" s="192"/>
      <c r="O12" s="43" t="s">
        <v>141</v>
      </c>
      <c r="P12" s="42" t="s">
        <v>229</v>
      </c>
      <c r="Q12" s="184"/>
      <c r="R12" s="47" t="s">
        <v>248</v>
      </c>
      <c r="S12" s="169"/>
      <c r="T12" s="196"/>
    </row>
    <row r="13" spans="1:20" ht="15.75" customHeight="1">
      <c r="A13" s="168" t="s">
        <v>249</v>
      </c>
      <c r="B13" s="30" t="s">
        <v>250</v>
      </c>
      <c r="C13" s="191" t="s">
        <v>251</v>
      </c>
      <c r="D13" s="46" t="s">
        <v>240</v>
      </c>
      <c r="E13" s="42" t="s">
        <v>227</v>
      </c>
      <c r="F13" s="42" t="s">
        <v>228</v>
      </c>
      <c r="G13" s="42" t="s">
        <v>229</v>
      </c>
      <c r="H13" s="43" t="s">
        <v>141</v>
      </c>
      <c r="I13" s="189" t="s">
        <v>226</v>
      </c>
      <c r="J13" s="3" t="s">
        <v>150</v>
      </c>
      <c r="K13" s="43" t="s">
        <v>141</v>
      </c>
      <c r="L13" s="46" t="s">
        <v>240</v>
      </c>
      <c r="M13" s="42" t="s">
        <v>227</v>
      </c>
      <c r="N13" s="42" t="s">
        <v>228</v>
      </c>
      <c r="O13" s="42" t="s">
        <v>140</v>
      </c>
      <c r="P13" s="198" t="s">
        <v>252</v>
      </c>
      <c r="Q13" s="184"/>
      <c r="R13" s="47">
        <v>3.23</v>
      </c>
      <c r="S13" s="172">
        <v>1084</v>
      </c>
      <c r="T13" s="196"/>
    </row>
    <row r="14" spans="1:20" ht="15.75" customHeight="1">
      <c r="A14" s="193"/>
      <c r="B14" s="30" t="s">
        <v>253</v>
      </c>
      <c r="C14" s="192"/>
      <c r="D14" s="46" t="s">
        <v>240</v>
      </c>
      <c r="E14" s="42" t="s">
        <v>227</v>
      </c>
      <c r="F14" s="42" t="s">
        <v>228</v>
      </c>
      <c r="G14" s="42" t="s">
        <v>229</v>
      </c>
      <c r="H14" s="43" t="s">
        <v>141</v>
      </c>
      <c r="I14" s="190"/>
      <c r="J14" s="42" t="s">
        <v>140</v>
      </c>
      <c r="K14" s="43" t="s">
        <v>141</v>
      </c>
      <c r="L14" s="46" t="s">
        <v>240</v>
      </c>
      <c r="M14" s="42" t="s">
        <v>227</v>
      </c>
      <c r="N14" s="42" t="s">
        <v>228</v>
      </c>
      <c r="O14" s="3" t="s">
        <v>150</v>
      </c>
      <c r="P14" s="199"/>
      <c r="Q14" s="184"/>
      <c r="R14" s="47" t="s">
        <v>254</v>
      </c>
      <c r="S14" s="173"/>
      <c r="T14" s="196"/>
    </row>
    <row r="15" spans="1:20" ht="15.75" customHeight="1">
      <c r="A15" s="168" t="s">
        <v>255</v>
      </c>
      <c r="B15" s="30" t="s">
        <v>256</v>
      </c>
      <c r="C15" s="3" t="s">
        <v>150</v>
      </c>
      <c r="D15" s="189" t="s">
        <v>257</v>
      </c>
      <c r="E15" s="46" t="s">
        <v>240</v>
      </c>
      <c r="F15" s="42" t="s">
        <v>227</v>
      </c>
      <c r="G15" s="42" t="s">
        <v>228</v>
      </c>
      <c r="H15" s="42" t="s">
        <v>229</v>
      </c>
      <c r="I15" s="42" t="s">
        <v>225</v>
      </c>
      <c r="J15" s="42" t="s">
        <v>128</v>
      </c>
      <c r="K15" s="189" t="s">
        <v>258</v>
      </c>
      <c r="L15" s="43" t="s">
        <v>141</v>
      </c>
      <c r="M15" s="46" t="s">
        <v>240</v>
      </c>
      <c r="N15" s="42" t="s">
        <v>131</v>
      </c>
      <c r="O15" s="42" t="s">
        <v>228</v>
      </c>
      <c r="P15" s="191" t="s">
        <v>259</v>
      </c>
      <c r="Q15" s="184"/>
      <c r="R15" s="47">
        <v>3.23</v>
      </c>
      <c r="S15" s="172">
        <v>7008</v>
      </c>
      <c r="T15" s="196"/>
    </row>
    <row r="16" spans="1:20" ht="15.75" customHeight="1">
      <c r="A16" s="193"/>
      <c r="B16" s="30" t="s">
        <v>260</v>
      </c>
      <c r="C16" s="42" t="s">
        <v>140</v>
      </c>
      <c r="D16" s="190"/>
      <c r="E16" s="46" t="s">
        <v>240</v>
      </c>
      <c r="F16" s="42" t="s">
        <v>227</v>
      </c>
      <c r="G16" s="42" t="s">
        <v>228</v>
      </c>
      <c r="H16" s="42" t="s">
        <v>229</v>
      </c>
      <c r="I16" s="42" t="s">
        <v>225</v>
      </c>
      <c r="J16" s="42" t="s">
        <v>128</v>
      </c>
      <c r="K16" s="190"/>
      <c r="L16" s="43" t="s">
        <v>141</v>
      </c>
      <c r="M16" s="46" t="s">
        <v>240</v>
      </c>
      <c r="N16" s="42" t="s">
        <v>131</v>
      </c>
      <c r="O16" s="42" t="s">
        <v>228</v>
      </c>
      <c r="P16" s="192"/>
      <c r="Q16" s="184"/>
      <c r="R16" s="47" t="s">
        <v>254</v>
      </c>
      <c r="S16" s="173"/>
      <c r="T16" s="196"/>
    </row>
    <row r="17" spans="1:20" ht="15.75" customHeight="1">
      <c r="A17" s="168" t="s">
        <v>261</v>
      </c>
      <c r="B17" s="30" t="s">
        <v>262</v>
      </c>
      <c r="C17" s="42" t="s">
        <v>225</v>
      </c>
      <c r="D17" s="42" t="s">
        <v>130</v>
      </c>
      <c r="E17" s="42" t="s">
        <v>131</v>
      </c>
      <c r="F17" s="46" t="s">
        <v>240</v>
      </c>
      <c r="G17" s="43" t="s">
        <v>141</v>
      </c>
      <c r="H17" s="42" t="s">
        <v>228</v>
      </c>
      <c r="I17" s="42" t="s">
        <v>229</v>
      </c>
      <c r="J17" s="189" t="s">
        <v>263</v>
      </c>
      <c r="K17" s="3" t="s">
        <v>150</v>
      </c>
      <c r="L17" s="189" t="s">
        <v>264</v>
      </c>
      <c r="M17" s="42" t="s">
        <v>229</v>
      </c>
      <c r="N17" s="46" t="s">
        <v>240</v>
      </c>
      <c r="O17" s="42" t="s">
        <v>227</v>
      </c>
      <c r="P17" s="42" t="s">
        <v>228</v>
      </c>
      <c r="Q17" s="184"/>
      <c r="R17" s="47">
        <v>3.23</v>
      </c>
      <c r="S17" s="171">
        <v>7094</v>
      </c>
      <c r="T17" s="196"/>
    </row>
    <row r="18" spans="1:20" ht="15.75" customHeight="1">
      <c r="A18" s="169"/>
      <c r="B18" s="30" t="s">
        <v>265</v>
      </c>
      <c r="C18" s="42" t="s">
        <v>225</v>
      </c>
      <c r="D18" s="42" t="s">
        <v>130</v>
      </c>
      <c r="E18" s="42" t="s">
        <v>131</v>
      </c>
      <c r="F18" s="46" t="s">
        <v>240</v>
      </c>
      <c r="G18" s="43" t="s">
        <v>141</v>
      </c>
      <c r="H18" s="42" t="s">
        <v>228</v>
      </c>
      <c r="I18" s="42" t="s">
        <v>229</v>
      </c>
      <c r="J18" s="190"/>
      <c r="K18" s="42" t="s">
        <v>140</v>
      </c>
      <c r="L18" s="190"/>
      <c r="M18" s="42" t="s">
        <v>229</v>
      </c>
      <c r="N18" s="46" t="s">
        <v>240</v>
      </c>
      <c r="O18" s="42" t="s">
        <v>227</v>
      </c>
      <c r="P18" s="42" t="s">
        <v>228</v>
      </c>
      <c r="Q18" s="184"/>
      <c r="R18" s="47" t="s">
        <v>266</v>
      </c>
      <c r="S18" s="171"/>
      <c r="T18" s="196"/>
    </row>
    <row r="19" spans="1:20" ht="15.75" customHeight="1">
      <c r="A19" s="168" t="s">
        <v>267</v>
      </c>
      <c r="B19" s="30" t="s">
        <v>268</v>
      </c>
      <c r="C19" s="189" t="s">
        <v>269</v>
      </c>
      <c r="D19" s="189" t="s">
        <v>270</v>
      </c>
      <c r="E19" s="42" t="s">
        <v>225</v>
      </c>
      <c r="F19" s="43" t="s">
        <v>141</v>
      </c>
      <c r="G19" s="46" t="s">
        <v>240</v>
      </c>
      <c r="H19" s="42" t="s">
        <v>227</v>
      </c>
      <c r="I19" s="42" t="s">
        <v>228</v>
      </c>
      <c r="J19" s="42" t="s">
        <v>229</v>
      </c>
      <c r="K19" s="42" t="s">
        <v>131</v>
      </c>
      <c r="L19" s="42" t="s">
        <v>131</v>
      </c>
      <c r="M19" s="3" t="s">
        <v>150</v>
      </c>
      <c r="N19" s="42" t="s">
        <v>128</v>
      </c>
      <c r="O19" s="46" t="s">
        <v>240</v>
      </c>
      <c r="P19" s="42" t="s">
        <v>227</v>
      </c>
      <c r="Q19" s="184"/>
      <c r="R19" s="47">
        <v>3.23</v>
      </c>
      <c r="S19" s="172">
        <v>1268</v>
      </c>
      <c r="T19" s="196"/>
    </row>
    <row r="20" spans="1:20" ht="15.75" customHeight="1">
      <c r="A20" s="169"/>
      <c r="B20" s="30" t="s">
        <v>271</v>
      </c>
      <c r="C20" s="190"/>
      <c r="D20" s="190"/>
      <c r="E20" s="42" t="s">
        <v>225</v>
      </c>
      <c r="F20" s="43" t="s">
        <v>141</v>
      </c>
      <c r="G20" s="46" t="s">
        <v>240</v>
      </c>
      <c r="H20" s="42" t="s">
        <v>227</v>
      </c>
      <c r="I20" s="42" t="s">
        <v>228</v>
      </c>
      <c r="J20" s="42" t="s">
        <v>229</v>
      </c>
      <c r="K20" s="42" t="s">
        <v>131</v>
      </c>
      <c r="L20" s="42" t="s">
        <v>131</v>
      </c>
      <c r="M20" s="42" t="s">
        <v>140</v>
      </c>
      <c r="N20" s="42" t="s">
        <v>128</v>
      </c>
      <c r="O20" s="46" t="s">
        <v>240</v>
      </c>
      <c r="P20" s="42" t="s">
        <v>227</v>
      </c>
      <c r="Q20" s="185"/>
      <c r="R20" s="47" t="s">
        <v>266</v>
      </c>
      <c r="S20" s="173"/>
      <c r="T20" s="196"/>
    </row>
    <row r="21" spans="1:20" ht="15.75" customHeight="1">
      <c r="A21" s="168" t="s">
        <v>272</v>
      </c>
      <c r="B21" s="30" t="s">
        <v>256</v>
      </c>
      <c r="C21" s="42" t="s">
        <v>130</v>
      </c>
      <c r="D21" s="42" t="s">
        <v>128</v>
      </c>
      <c r="E21" s="42" t="s">
        <v>128</v>
      </c>
      <c r="F21" s="42" t="s">
        <v>128</v>
      </c>
      <c r="G21" s="42" t="s">
        <v>128</v>
      </c>
      <c r="H21" s="42" t="s">
        <v>128</v>
      </c>
      <c r="I21" s="42" t="s">
        <v>131</v>
      </c>
      <c r="J21" s="47"/>
      <c r="K21" s="47"/>
      <c r="L21" s="47"/>
      <c r="M21" s="47"/>
      <c r="N21" s="47"/>
      <c r="O21" s="47"/>
      <c r="P21" s="47"/>
      <c r="Q21" s="47"/>
      <c r="R21" s="47">
        <v>3.16</v>
      </c>
      <c r="S21" s="172">
        <v>6326</v>
      </c>
      <c r="T21" s="188" t="s">
        <v>273</v>
      </c>
    </row>
    <row r="22" spans="1:20" ht="15.75" customHeight="1">
      <c r="A22" s="169"/>
      <c r="B22" s="30" t="s">
        <v>274</v>
      </c>
      <c r="C22" s="42" t="s">
        <v>130</v>
      </c>
      <c r="D22" s="42" t="s">
        <v>128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131</v>
      </c>
      <c r="J22" s="47"/>
      <c r="K22" s="47"/>
      <c r="L22" s="47"/>
      <c r="M22" s="47"/>
      <c r="N22" s="47"/>
      <c r="O22" s="47"/>
      <c r="P22" s="47"/>
      <c r="Q22" s="47"/>
      <c r="R22" s="47" t="s">
        <v>311</v>
      </c>
      <c r="S22" s="173"/>
      <c r="T22" s="188"/>
    </row>
    <row r="23" spans="1:20" ht="15.75" customHeight="1">
      <c r="A23" s="168" t="s">
        <v>312</v>
      </c>
      <c r="B23" s="30" t="s">
        <v>250</v>
      </c>
      <c r="C23" s="42" t="s">
        <v>131</v>
      </c>
      <c r="D23" s="43" t="s">
        <v>141</v>
      </c>
      <c r="E23" s="42" t="s">
        <v>130</v>
      </c>
      <c r="F23" s="42" t="s">
        <v>130</v>
      </c>
      <c r="G23" s="42" t="s">
        <v>140</v>
      </c>
      <c r="H23" s="42" t="s">
        <v>140</v>
      </c>
      <c r="I23" s="3" t="s">
        <v>150</v>
      </c>
      <c r="J23" s="53"/>
      <c r="K23" s="53"/>
      <c r="L23" s="47"/>
      <c r="M23" s="47"/>
      <c r="N23" s="47"/>
      <c r="O23" s="47"/>
      <c r="P23" s="47"/>
      <c r="Q23" s="47"/>
      <c r="R23" s="47">
        <v>3.16</v>
      </c>
      <c r="S23" s="172">
        <v>6325</v>
      </c>
      <c r="T23" s="188"/>
    </row>
    <row r="24" spans="1:20" ht="15.75" customHeight="1">
      <c r="A24" s="169"/>
      <c r="B24" s="30" t="s">
        <v>242</v>
      </c>
      <c r="C24" s="42" t="s">
        <v>131</v>
      </c>
      <c r="D24" s="43" t="s">
        <v>141</v>
      </c>
      <c r="E24" s="42" t="s">
        <v>130</v>
      </c>
      <c r="F24" s="42" t="s">
        <v>130</v>
      </c>
      <c r="G24" s="42" t="s">
        <v>150</v>
      </c>
      <c r="H24" s="42" t="s">
        <v>150</v>
      </c>
      <c r="I24" s="42" t="s">
        <v>140</v>
      </c>
      <c r="J24" s="53"/>
      <c r="K24" s="53"/>
      <c r="L24" s="47"/>
      <c r="M24" s="47"/>
      <c r="N24" s="47"/>
      <c r="O24" s="47"/>
      <c r="P24" s="47"/>
      <c r="Q24" s="47"/>
      <c r="R24" s="47" t="s">
        <v>275</v>
      </c>
      <c r="S24" s="173"/>
      <c r="T24" s="188"/>
    </row>
    <row r="25" spans="1:20" ht="15.75" customHeight="1">
      <c r="A25" s="166" t="s">
        <v>276</v>
      </c>
      <c r="B25" s="30" t="s">
        <v>250</v>
      </c>
      <c r="C25" s="47"/>
      <c r="D25" s="47"/>
      <c r="E25" s="47"/>
      <c r="F25" s="47"/>
      <c r="G25" s="54"/>
      <c r="H25" s="55"/>
      <c r="I25" s="55"/>
      <c r="J25" s="42" t="s">
        <v>130</v>
      </c>
      <c r="K25" s="42" t="s">
        <v>124</v>
      </c>
      <c r="L25" s="42" t="s">
        <v>124</v>
      </c>
      <c r="M25" s="42" t="s">
        <v>124</v>
      </c>
      <c r="N25" s="42" t="s">
        <v>124</v>
      </c>
      <c r="O25" s="42" t="s">
        <v>124</v>
      </c>
      <c r="P25" s="42" t="s">
        <v>128</v>
      </c>
      <c r="Q25" s="42"/>
      <c r="R25" s="47">
        <v>4.8</v>
      </c>
      <c r="S25" s="171">
        <v>6327</v>
      </c>
      <c r="T25" s="188"/>
    </row>
    <row r="26" spans="1:20" ht="15.75" customHeight="1">
      <c r="A26" s="166"/>
      <c r="B26" s="30" t="s">
        <v>242</v>
      </c>
      <c r="C26" s="47"/>
      <c r="D26" s="47"/>
      <c r="E26" s="47"/>
      <c r="F26" s="47"/>
      <c r="G26" s="54"/>
      <c r="H26" s="55"/>
      <c r="I26" s="55"/>
      <c r="J26" s="42" t="s">
        <v>130</v>
      </c>
      <c r="K26" s="42" t="s">
        <v>124</v>
      </c>
      <c r="L26" s="42" t="s">
        <v>124</v>
      </c>
      <c r="M26" s="42" t="s">
        <v>124</v>
      </c>
      <c r="N26" s="42" t="s">
        <v>124</v>
      </c>
      <c r="O26" s="42" t="s">
        <v>124</v>
      </c>
      <c r="P26" s="42" t="s">
        <v>128</v>
      </c>
      <c r="Q26" s="42"/>
      <c r="R26" s="56"/>
      <c r="S26" s="171"/>
      <c r="T26" s="188"/>
    </row>
    <row r="27" spans="1:20" ht="17.25" customHeight="1">
      <c r="A27" s="177" t="s">
        <v>277</v>
      </c>
      <c r="B27" s="178" t="s">
        <v>278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1:20" ht="14.25" customHeigh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1:20" ht="16.5" customHeight="1">
      <c r="A29" s="177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7.25" customHeight="1">
      <c r="A30" s="177"/>
      <c r="B30" s="194" t="s">
        <v>279</v>
      </c>
      <c r="C30" s="194"/>
      <c r="D30" s="194"/>
      <c r="E30" s="3" t="s">
        <v>124</v>
      </c>
      <c r="F30" s="3">
        <v>1147</v>
      </c>
      <c r="G30" s="3" t="s">
        <v>125</v>
      </c>
      <c r="H30" s="3">
        <v>1143</v>
      </c>
      <c r="I30" s="3" t="s">
        <v>126</v>
      </c>
      <c r="J30" s="3">
        <v>1137</v>
      </c>
      <c r="K30" s="3" t="s">
        <v>127</v>
      </c>
      <c r="L30" s="3">
        <v>1143</v>
      </c>
      <c r="M30" s="3" t="s">
        <v>128</v>
      </c>
      <c r="N30" s="3">
        <v>1334</v>
      </c>
      <c r="O30" s="63" t="s">
        <v>129</v>
      </c>
      <c r="P30" s="37">
        <v>4421</v>
      </c>
      <c r="Q30" s="37" t="s">
        <v>313</v>
      </c>
      <c r="R30" s="3">
        <v>5106</v>
      </c>
      <c r="S30" s="3"/>
    </row>
    <row r="31" spans="1:19" ht="17.25" customHeight="1">
      <c r="A31" s="9"/>
      <c r="B31" s="4"/>
      <c r="C31" s="5"/>
      <c r="D31" s="5"/>
      <c r="E31" s="3" t="s">
        <v>130</v>
      </c>
      <c r="F31" s="3">
        <v>4422</v>
      </c>
      <c r="G31" s="3" t="s">
        <v>131</v>
      </c>
      <c r="H31" s="3">
        <v>1138</v>
      </c>
      <c r="I31" s="3" t="s">
        <v>132</v>
      </c>
      <c r="J31" s="3">
        <v>1133</v>
      </c>
      <c r="K31" s="3" t="s">
        <v>133</v>
      </c>
      <c r="L31" s="3">
        <v>1135</v>
      </c>
      <c r="M31" s="3" t="s">
        <v>134</v>
      </c>
      <c r="N31" s="3">
        <v>1128</v>
      </c>
      <c r="O31" s="63" t="s">
        <v>135</v>
      </c>
      <c r="P31" s="37">
        <v>1245</v>
      </c>
      <c r="Q31" s="37"/>
      <c r="R31" s="3"/>
      <c r="S31" s="3"/>
    </row>
    <row r="32" spans="1:19" ht="17.25" customHeight="1">
      <c r="A32" s="9"/>
      <c r="B32" s="4"/>
      <c r="C32" s="5"/>
      <c r="D32" s="40"/>
      <c r="E32" s="32" t="s">
        <v>136</v>
      </c>
      <c r="F32" s="3">
        <v>1127</v>
      </c>
      <c r="G32" s="3" t="s">
        <v>137</v>
      </c>
      <c r="H32" s="3">
        <v>3104</v>
      </c>
      <c r="I32" s="3" t="s">
        <v>138</v>
      </c>
      <c r="J32" s="36">
        <v>5106</v>
      </c>
      <c r="K32" s="3" t="s">
        <v>139</v>
      </c>
      <c r="L32" s="36">
        <v>5106</v>
      </c>
      <c r="M32" s="3" t="s">
        <v>140</v>
      </c>
      <c r="N32" s="3">
        <v>1248</v>
      </c>
      <c r="O32" s="39" t="s">
        <v>141</v>
      </c>
      <c r="P32" s="37">
        <v>1236</v>
      </c>
      <c r="Q32" s="37"/>
      <c r="R32" s="3"/>
      <c r="S32" s="3"/>
    </row>
    <row r="33" spans="1:16" ht="17.25">
      <c r="A33" s="4"/>
      <c r="B33" s="4"/>
      <c r="C33" s="4"/>
      <c r="D33" s="5"/>
      <c r="E33" s="31" t="s">
        <v>142</v>
      </c>
      <c r="F33" s="3">
        <v>1343</v>
      </c>
      <c r="G33" s="34" t="s">
        <v>143</v>
      </c>
      <c r="H33" s="33">
        <v>5106</v>
      </c>
      <c r="I33" s="35" t="s">
        <v>144</v>
      </c>
      <c r="J33" s="36">
        <v>5106</v>
      </c>
      <c r="K33" s="41" t="s">
        <v>145</v>
      </c>
      <c r="L33" s="36">
        <v>1446</v>
      </c>
      <c r="M33" s="35" t="s">
        <v>146</v>
      </c>
      <c r="N33" s="3">
        <v>5106</v>
      </c>
      <c r="O33" s="64" t="s">
        <v>280</v>
      </c>
      <c r="P33" s="62">
        <v>1435</v>
      </c>
    </row>
    <row r="34" spans="1:21" ht="14.2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N34" s="3"/>
      <c r="O34" s="3"/>
      <c r="P34" s="3"/>
      <c r="Q34" s="3"/>
      <c r="R34" s="3"/>
      <c r="S34" s="3"/>
      <c r="U34" s="59"/>
    </row>
    <row r="35" spans="1:21" ht="17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3" t="s">
        <v>281</v>
      </c>
      <c r="Q35" s="58"/>
      <c r="R35" s="58"/>
      <c r="S35" s="58"/>
      <c r="T35" s="58"/>
      <c r="U35" s="59"/>
    </row>
    <row r="36" spans="1:21" ht="14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59"/>
      <c r="N36" s="60"/>
      <c r="O36" s="59"/>
      <c r="P36" s="59"/>
      <c r="Q36" s="59"/>
      <c r="R36" s="59"/>
      <c r="S36" s="59"/>
      <c r="T36" s="59"/>
      <c r="U36" s="59"/>
    </row>
  </sheetData>
  <sheetProtection/>
  <mergeCells count="53">
    <mergeCell ref="K15:K16"/>
    <mergeCell ref="L17:L18"/>
    <mergeCell ref="M9:M10"/>
    <mergeCell ref="N11:N12"/>
    <mergeCell ref="P13:P14"/>
    <mergeCell ref="O5:O6"/>
    <mergeCell ref="P15:P16"/>
    <mergeCell ref="D19:D20"/>
    <mergeCell ref="E7:E8"/>
    <mergeCell ref="F9:F10"/>
    <mergeCell ref="G5:G6"/>
    <mergeCell ref="H5:H6"/>
    <mergeCell ref="I13:I14"/>
    <mergeCell ref="A25:A26"/>
    <mergeCell ref="S25:S26"/>
    <mergeCell ref="T21:T26"/>
    <mergeCell ref="A1:T1"/>
    <mergeCell ref="S3:S4"/>
    <mergeCell ref="A2:C2"/>
    <mergeCell ref="A17:A18"/>
    <mergeCell ref="T3:T4"/>
    <mergeCell ref="C13:C14"/>
    <mergeCell ref="C19:C20"/>
    <mergeCell ref="A3:A4"/>
    <mergeCell ref="B3:B4"/>
    <mergeCell ref="A21:A22"/>
    <mergeCell ref="B27:T29"/>
    <mergeCell ref="B30:D30"/>
    <mergeCell ref="A23:A24"/>
    <mergeCell ref="S21:S22"/>
    <mergeCell ref="A27:A30"/>
    <mergeCell ref="T5:T20"/>
    <mergeCell ref="Q3:Q4"/>
    <mergeCell ref="S23:S24"/>
    <mergeCell ref="S13:S14"/>
    <mergeCell ref="S15:S16"/>
    <mergeCell ref="A15:A16"/>
    <mergeCell ref="A13:A14"/>
    <mergeCell ref="A11:A12"/>
    <mergeCell ref="S11:S12"/>
    <mergeCell ref="S19:S20"/>
    <mergeCell ref="A19:A20"/>
    <mergeCell ref="Q5:Q20"/>
    <mergeCell ref="A9:A10"/>
    <mergeCell ref="S17:S18"/>
    <mergeCell ref="S5:S6"/>
    <mergeCell ref="S7:S8"/>
    <mergeCell ref="A7:A8"/>
    <mergeCell ref="A5:A6"/>
    <mergeCell ref="S9:S10"/>
    <mergeCell ref="D15:D16"/>
    <mergeCell ref="J9:J10"/>
    <mergeCell ref="J17:J18"/>
  </mergeCells>
  <printOptions horizontalCentered="1"/>
  <pageMargins left="0.2362204724409449" right="0.2362204724409449" top="0.31496062992125984" bottom="0.31496062992125984" header="0.35433070866141736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T32"/>
  <sheetViews>
    <sheetView zoomScalePageLayoutView="0" workbookViewId="0" topLeftCell="A1">
      <selection activeCell="A19" sqref="A19:A20"/>
    </sheetView>
  </sheetViews>
  <sheetFormatPr defaultColWidth="9.00390625" defaultRowHeight="14.25"/>
  <cols>
    <col min="1" max="1" width="9.00390625" style="11" customWidth="1"/>
    <col min="2" max="2" width="6.375" style="11" customWidth="1"/>
    <col min="3" max="3" width="7.25390625" style="11" customWidth="1"/>
    <col min="4" max="6" width="8.125" style="11" customWidth="1"/>
    <col min="7" max="7" width="8.00390625" style="11" customWidth="1"/>
    <col min="8" max="8" width="8.25390625" style="11" customWidth="1"/>
    <col min="9" max="9" width="8.125" style="11" customWidth="1"/>
    <col min="10" max="10" width="7.75390625" style="11" customWidth="1"/>
    <col min="11" max="12" width="8.125" style="11" customWidth="1"/>
    <col min="13" max="13" width="7.375" style="11" customWidth="1"/>
    <col min="14" max="14" width="6.875" style="11" customWidth="1"/>
    <col min="15" max="15" width="7.50390625" style="11" customWidth="1"/>
    <col min="16" max="16" width="6.125" style="11" customWidth="1"/>
    <col min="17" max="17" width="5.50390625" style="11" customWidth="1"/>
    <col min="18" max="18" width="5.875" style="11" customWidth="1"/>
    <col min="19" max="19" width="5.375" style="11" customWidth="1"/>
    <col min="20" max="20" width="4.50390625" style="11" customWidth="1"/>
    <col min="21" max="16384" width="9.00390625" style="11" customWidth="1"/>
  </cols>
  <sheetData>
    <row r="1" spans="1:19" ht="27.75" customHeight="1">
      <c r="A1" s="218" t="s">
        <v>351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4.25" customHeight="1">
      <c r="A2" s="219" t="s">
        <v>352</v>
      </c>
      <c r="B2" s="219"/>
      <c r="C2" s="219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75" customHeight="1">
      <c r="A3" s="207" t="s">
        <v>353</v>
      </c>
      <c r="B3" s="207" t="s">
        <v>354</v>
      </c>
      <c r="C3" s="66" t="s">
        <v>355</v>
      </c>
      <c r="D3" s="66" t="s">
        <v>356</v>
      </c>
      <c r="E3" s="66" t="s">
        <v>357</v>
      </c>
      <c r="F3" s="66" t="s">
        <v>358</v>
      </c>
      <c r="G3" s="66" t="s">
        <v>359</v>
      </c>
      <c r="H3" s="66" t="s">
        <v>360</v>
      </c>
      <c r="I3" s="66" t="s">
        <v>361</v>
      </c>
      <c r="J3" s="66" t="s">
        <v>355</v>
      </c>
      <c r="K3" s="66" t="s">
        <v>356</v>
      </c>
      <c r="L3" s="67" t="s">
        <v>357</v>
      </c>
      <c r="M3" s="67" t="s">
        <v>10</v>
      </c>
      <c r="N3" s="66" t="s">
        <v>359</v>
      </c>
      <c r="O3" s="66" t="s">
        <v>362</v>
      </c>
      <c r="P3" s="207" t="s">
        <v>402</v>
      </c>
      <c r="Q3" s="68" t="s">
        <v>363</v>
      </c>
      <c r="R3" s="220" t="s">
        <v>364</v>
      </c>
      <c r="S3" s="221" t="s">
        <v>365</v>
      </c>
    </row>
    <row r="4" spans="1:19" ht="15.75" customHeight="1">
      <c r="A4" s="208"/>
      <c r="B4" s="208"/>
      <c r="C4" s="69" t="s">
        <v>366</v>
      </c>
      <c r="D4" s="69" t="s">
        <v>36</v>
      </c>
      <c r="E4" s="69" t="s">
        <v>37</v>
      </c>
      <c r="F4" s="69" t="s">
        <v>38</v>
      </c>
      <c r="G4" s="69" t="s">
        <v>39</v>
      </c>
      <c r="H4" s="69" t="s">
        <v>367</v>
      </c>
      <c r="I4" s="69" t="s">
        <v>367</v>
      </c>
      <c r="J4" s="69" t="s">
        <v>80</v>
      </c>
      <c r="K4" s="69" t="s">
        <v>81</v>
      </c>
      <c r="L4" s="69" t="s">
        <v>40</v>
      </c>
      <c r="M4" s="69" t="s">
        <v>41</v>
      </c>
      <c r="N4" s="69" t="s">
        <v>42</v>
      </c>
      <c r="O4" s="69" t="s">
        <v>316</v>
      </c>
      <c r="P4" s="208"/>
      <c r="Q4" s="70" t="s">
        <v>317</v>
      </c>
      <c r="R4" s="220"/>
      <c r="S4" s="221"/>
    </row>
    <row r="5" spans="1:19" ht="15.75" customHeight="1">
      <c r="A5" s="206" t="s">
        <v>368</v>
      </c>
      <c r="B5" s="69" t="s">
        <v>369</v>
      </c>
      <c r="C5" s="71" t="s">
        <v>370</v>
      </c>
      <c r="D5" s="72" t="s">
        <v>150</v>
      </c>
      <c r="E5" s="73" t="s">
        <v>141</v>
      </c>
      <c r="F5" s="71" t="s">
        <v>318</v>
      </c>
      <c r="G5" s="216" t="s">
        <v>371</v>
      </c>
      <c r="H5" s="200" t="s">
        <v>372</v>
      </c>
      <c r="I5" s="71" t="s">
        <v>320</v>
      </c>
      <c r="J5" s="71" t="s">
        <v>321</v>
      </c>
      <c r="K5" s="71" t="s">
        <v>328</v>
      </c>
      <c r="L5" s="71" t="s">
        <v>130</v>
      </c>
      <c r="M5" s="225" t="s">
        <v>373</v>
      </c>
      <c r="N5" s="226"/>
      <c r="O5" s="71" t="s">
        <v>318</v>
      </c>
      <c r="P5" s="207" t="s">
        <v>374</v>
      </c>
      <c r="Q5" s="74">
        <v>4.8</v>
      </c>
      <c r="R5" s="222">
        <v>1790</v>
      </c>
      <c r="S5" s="231" t="s">
        <v>375</v>
      </c>
    </row>
    <row r="6" spans="1:19" ht="15.75" customHeight="1">
      <c r="A6" s="206"/>
      <c r="B6" s="69" t="s">
        <v>376</v>
      </c>
      <c r="C6" s="71" t="s">
        <v>328</v>
      </c>
      <c r="D6" s="71" t="s">
        <v>140</v>
      </c>
      <c r="E6" s="73" t="s">
        <v>141</v>
      </c>
      <c r="F6" s="71" t="s">
        <v>318</v>
      </c>
      <c r="G6" s="217"/>
      <c r="H6" s="201"/>
      <c r="I6" s="71" t="s">
        <v>320</v>
      </c>
      <c r="J6" s="71" t="s">
        <v>321</v>
      </c>
      <c r="K6" s="71" t="s">
        <v>328</v>
      </c>
      <c r="L6" s="71" t="s">
        <v>130</v>
      </c>
      <c r="M6" s="227"/>
      <c r="N6" s="228"/>
      <c r="O6" s="71" t="s">
        <v>318</v>
      </c>
      <c r="P6" s="211"/>
      <c r="Q6" s="74" t="s">
        <v>377</v>
      </c>
      <c r="R6" s="222"/>
      <c r="S6" s="231"/>
    </row>
    <row r="7" spans="1:19" ht="15.75" customHeight="1">
      <c r="A7" s="209" t="s">
        <v>378</v>
      </c>
      <c r="B7" s="69" t="s">
        <v>379</v>
      </c>
      <c r="C7" s="71" t="s">
        <v>321</v>
      </c>
      <c r="D7" s="71" t="s">
        <v>328</v>
      </c>
      <c r="E7" s="200" t="s">
        <v>380</v>
      </c>
      <c r="F7" s="200" t="s">
        <v>381</v>
      </c>
      <c r="G7" s="75" t="s">
        <v>323</v>
      </c>
      <c r="H7" s="204" t="s">
        <v>382</v>
      </c>
      <c r="I7" s="71" t="s">
        <v>128</v>
      </c>
      <c r="J7" s="71" t="s">
        <v>320</v>
      </c>
      <c r="K7" s="71" t="s">
        <v>321</v>
      </c>
      <c r="L7" s="71" t="s">
        <v>328</v>
      </c>
      <c r="M7" s="227"/>
      <c r="N7" s="228"/>
      <c r="O7" s="71" t="s">
        <v>130</v>
      </c>
      <c r="P7" s="211"/>
      <c r="Q7" s="74">
        <v>4.8</v>
      </c>
      <c r="R7" s="222">
        <v>2158</v>
      </c>
      <c r="S7" s="231"/>
    </row>
    <row r="8" spans="1:19" ht="15.75" customHeight="1">
      <c r="A8" s="210"/>
      <c r="B8" s="69" t="s">
        <v>383</v>
      </c>
      <c r="C8" s="71" t="s">
        <v>321</v>
      </c>
      <c r="D8" s="71" t="s">
        <v>328</v>
      </c>
      <c r="E8" s="201"/>
      <c r="F8" s="201"/>
      <c r="G8" s="75" t="s">
        <v>323</v>
      </c>
      <c r="H8" s="205"/>
      <c r="I8" s="71" t="s">
        <v>128</v>
      </c>
      <c r="J8" s="71" t="s">
        <v>320</v>
      </c>
      <c r="K8" s="71" t="s">
        <v>321</v>
      </c>
      <c r="L8" s="71" t="s">
        <v>328</v>
      </c>
      <c r="M8" s="227"/>
      <c r="N8" s="228"/>
      <c r="O8" s="71" t="s">
        <v>130</v>
      </c>
      <c r="P8" s="211"/>
      <c r="Q8" s="74" t="s">
        <v>377</v>
      </c>
      <c r="R8" s="222"/>
      <c r="S8" s="231"/>
    </row>
    <row r="9" spans="1:19" ht="15.75" customHeight="1">
      <c r="A9" s="206" t="s">
        <v>384</v>
      </c>
      <c r="B9" s="69" t="s">
        <v>326</v>
      </c>
      <c r="C9" s="71" t="s">
        <v>320</v>
      </c>
      <c r="D9" s="71" t="s">
        <v>321</v>
      </c>
      <c r="E9" s="71" t="s">
        <v>385</v>
      </c>
      <c r="F9" s="71" t="s">
        <v>131</v>
      </c>
      <c r="G9" s="71" t="s">
        <v>131</v>
      </c>
      <c r="H9" s="71" t="s">
        <v>318</v>
      </c>
      <c r="I9" s="73" t="s">
        <v>141</v>
      </c>
      <c r="J9" s="202" t="s">
        <v>386</v>
      </c>
      <c r="K9" s="71" t="s">
        <v>320</v>
      </c>
      <c r="L9" s="71" t="s">
        <v>128</v>
      </c>
      <c r="M9" s="227"/>
      <c r="N9" s="228"/>
      <c r="O9" s="72" t="s">
        <v>401</v>
      </c>
      <c r="P9" s="211"/>
      <c r="Q9" s="74">
        <v>4.8</v>
      </c>
      <c r="R9" s="222">
        <v>1791</v>
      </c>
      <c r="S9" s="231"/>
    </row>
    <row r="10" spans="1:19" ht="15.75" customHeight="1">
      <c r="A10" s="206"/>
      <c r="B10" s="69" t="s">
        <v>319</v>
      </c>
      <c r="C10" s="71" t="s">
        <v>320</v>
      </c>
      <c r="D10" s="71" t="s">
        <v>321</v>
      </c>
      <c r="E10" s="76" t="s">
        <v>322</v>
      </c>
      <c r="F10" s="71" t="s">
        <v>131</v>
      </c>
      <c r="G10" s="71" t="s">
        <v>131</v>
      </c>
      <c r="H10" s="71" t="s">
        <v>318</v>
      </c>
      <c r="I10" s="73" t="s">
        <v>141</v>
      </c>
      <c r="J10" s="203"/>
      <c r="K10" s="71" t="s">
        <v>320</v>
      </c>
      <c r="L10" s="71" t="s">
        <v>128</v>
      </c>
      <c r="M10" s="227"/>
      <c r="N10" s="228"/>
      <c r="O10" s="71" t="s">
        <v>140</v>
      </c>
      <c r="P10" s="211"/>
      <c r="Q10" s="74" t="s">
        <v>387</v>
      </c>
      <c r="R10" s="222"/>
      <c r="S10" s="231"/>
    </row>
    <row r="11" spans="1:19" ht="15.75" customHeight="1">
      <c r="A11" s="209" t="s">
        <v>388</v>
      </c>
      <c r="B11" s="77" t="s">
        <v>335</v>
      </c>
      <c r="C11" s="71" t="s">
        <v>131</v>
      </c>
      <c r="D11" s="73" t="s">
        <v>141</v>
      </c>
      <c r="E11" s="71" t="s">
        <v>328</v>
      </c>
      <c r="F11" s="200" t="s">
        <v>389</v>
      </c>
      <c r="G11" s="71" t="s">
        <v>318</v>
      </c>
      <c r="H11" s="71" t="s">
        <v>130</v>
      </c>
      <c r="I11" s="200" t="s">
        <v>390</v>
      </c>
      <c r="J11" s="71" t="s">
        <v>130</v>
      </c>
      <c r="K11" s="75" t="s">
        <v>323</v>
      </c>
      <c r="L11" s="200" t="s">
        <v>391</v>
      </c>
      <c r="M11" s="227"/>
      <c r="N11" s="228"/>
      <c r="O11" s="202" t="s">
        <v>392</v>
      </c>
      <c r="P11" s="211"/>
      <c r="Q11" s="74" t="s">
        <v>333</v>
      </c>
      <c r="R11" s="222">
        <v>1440</v>
      </c>
      <c r="S11" s="231"/>
    </row>
    <row r="12" spans="1:19" ht="15.75" customHeight="1">
      <c r="A12" s="210"/>
      <c r="B12" s="77" t="s">
        <v>393</v>
      </c>
      <c r="C12" s="71" t="s">
        <v>131</v>
      </c>
      <c r="D12" s="73" t="s">
        <v>141</v>
      </c>
      <c r="E12" s="71" t="s">
        <v>328</v>
      </c>
      <c r="F12" s="201"/>
      <c r="G12" s="71" t="s">
        <v>318</v>
      </c>
      <c r="H12" s="71" t="s">
        <v>130</v>
      </c>
      <c r="I12" s="201"/>
      <c r="J12" s="71" t="s">
        <v>130</v>
      </c>
      <c r="K12" s="75" t="s">
        <v>323</v>
      </c>
      <c r="L12" s="201"/>
      <c r="M12" s="227"/>
      <c r="N12" s="228"/>
      <c r="O12" s="203"/>
      <c r="P12" s="211"/>
      <c r="Q12" s="74" t="s">
        <v>377</v>
      </c>
      <c r="R12" s="222"/>
      <c r="S12" s="231"/>
    </row>
    <row r="13" spans="1:19" ht="15.75" customHeight="1">
      <c r="A13" s="206" t="s">
        <v>394</v>
      </c>
      <c r="B13" s="69" t="s">
        <v>395</v>
      </c>
      <c r="C13" s="216" t="s">
        <v>396</v>
      </c>
      <c r="D13" s="75" t="s">
        <v>323</v>
      </c>
      <c r="E13" s="71" t="s">
        <v>320</v>
      </c>
      <c r="F13" s="71" t="s">
        <v>321</v>
      </c>
      <c r="G13" s="71" t="s">
        <v>130</v>
      </c>
      <c r="H13" s="73" t="s">
        <v>141</v>
      </c>
      <c r="I13" s="202" t="s">
        <v>397</v>
      </c>
      <c r="J13" s="72" t="s">
        <v>150</v>
      </c>
      <c r="K13" s="73" t="s">
        <v>141</v>
      </c>
      <c r="L13" s="75" t="s">
        <v>323</v>
      </c>
      <c r="M13" s="227"/>
      <c r="N13" s="228"/>
      <c r="O13" s="71" t="s">
        <v>321</v>
      </c>
      <c r="P13" s="211"/>
      <c r="Q13" s="74">
        <v>4.8</v>
      </c>
      <c r="R13" s="207">
        <v>1620</v>
      </c>
      <c r="S13" s="231"/>
    </row>
    <row r="14" spans="1:19" ht="15.75" customHeight="1">
      <c r="A14" s="206"/>
      <c r="B14" s="69" t="s">
        <v>324</v>
      </c>
      <c r="C14" s="217"/>
      <c r="D14" s="75" t="s">
        <v>323</v>
      </c>
      <c r="E14" s="71" t="s">
        <v>320</v>
      </c>
      <c r="F14" s="71" t="s">
        <v>321</v>
      </c>
      <c r="G14" s="71" t="s">
        <v>130</v>
      </c>
      <c r="H14" s="73" t="s">
        <v>141</v>
      </c>
      <c r="I14" s="203"/>
      <c r="J14" s="71" t="s">
        <v>140</v>
      </c>
      <c r="K14" s="73" t="s">
        <v>141</v>
      </c>
      <c r="L14" s="75" t="s">
        <v>323</v>
      </c>
      <c r="M14" s="227"/>
      <c r="N14" s="228"/>
      <c r="O14" s="71" t="s">
        <v>321</v>
      </c>
      <c r="P14" s="211"/>
      <c r="Q14" s="74" t="s">
        <v>325</v>
      </c>
      <c r="R14" s="208"/>
      <c r="S14" s="231"/>
    </row>
    <row r="15" spans="1:19" ht="15.75" customHeight="1">
      <c r="A15" s="206" t="s">
        <v>82</v>
      </c>
      <c r="B15" s="69" t="s">
        <v>326</v>
      </c>
      <c r="C15" s="72" t="s">
        <v>150</v>
      </c>
      <c r="D15" s="200" t="s">
        <v>327</v>
      </c>
      <c r="E15" s="75" t="s">
        <v>323</v>
      </c>
      <c r="F15" s="71" t="s">
        <v>320</v>
      </c>
      <c r="G15" s="71" t="s">
        <v>321</v>
      </c>
      <c r="H15" s="71" t="s">
        <v>328</v>
      </c>
      <c r="I15" s="71" t="s">
        <v>318</v>
      </c>
      <c r="J15" s="71" t="s">
        <v>128</v>
      </c>
      <c r="K15" s="200" t="s">
        <v>329</v>
      </c>
      <c r="L15" s="71" t="s">
        <v>318</v>
      </c>
      <c r="M15" s="227"/>
      <c r="N15" s="228"/>
      <c r="O15" s="71" t="s">
        <v>131</v>
      </c>
      <c r="P15" s="211"/>
      <c r="Q15" s="74">
        <v>4.8</v>
      </c>
      <c r="R15" s="207">
        <v>1621</v>
      </c>
      <c r="S15" s="231"/>
    </row>
    <row r="16" spans="1:19" ht="15.75" customHeight="1">
      <c r="A16" s="206"/>
      <c r="B16" s="69" t="s">
        <v>330</v>
      </c>
      <c r="C16" s="71" t="s">
        <v>140</v>
      </c>
      <c r="D16" s="201"/>
      <c r="E16" s="75" t="s">
        <v>323</v>
      </c>
      <c r="F16" s="71" t="s">
        <v>320</v>
      </c>
      <c r="G16" s="71" t="s">
        <v>321</v>
      </c>
      <c r="H16" s="71" t="s">
        <v>328</v>
      </c>
      <c r="I16" s="71" t="s">
        <v>318</v>
      </c>
      <c r="J16" s="71" t="s">
        <v>128</v>
      </c>
      <c r="K16" s="201"/>
      <c r="L16" s="71" t="s">
        <v>318</v>
      </c>
      <c r="M16" s="227"/>
      <c r="N16" s="228"/>
      <c r="O16" s="71" t="s">
        <v>131</v>
      </c>
      <c r="P16" s="211"/>
      <c r="Q16" s="74" t="s">
        <v>333</v>
      </c>
      <c r="R16" s="208"/>
      <c r="S16" s="231"/>
    </row>
    <row r="17" spans="1:19" ht="15.75" customHeight="1">
      <c r="A17" s="206" t="s">
        <v>398</v>
      </c>
      <c r="B17" s="69" t="s">
        <v>326</v>
      </c>
      <c r="C17" s="71" t="s">
        <v>318</v>
      </c>
      <c r="D17" s="71" t="s">
        <v>131</v>
      </c>
      <c r="E17" s="71" t="s">
        <v>131</v>
      </c>
      <c r="F17" s="75" t="s">
        <v>323</v>
      </c>
      <c r="G17" s="73" t="s">
        <v>141</v>
      </c>
      <c r="H17" s="71" t="s">
        <v>321</v>
      </c>
      <c r="I17" s="71" t="s">
        <v>328</v>
      </c>
      <c r="J17" s="75" t="s">
        <v>399</v>
      </c>
      <c r="K17" s="72" t="s">
        <v>150</v>
      </c>
      <c r="L17" s="71" t="s">
        <v>320</v>
      </c>
      <c r="M17" s="227"/>
      <c r="N17" s="228"/>
      <c r="O17" s="75" t="s">
        <v>323</v>
      </c>
      <c r="P17" s="211"/>
      <c r="Q17" s="74">
        <v>4.8</v>
      </c>
      <c r="R17" s="222">
        <v>2064</v>
      </c>
      <c r="S17" s="231"/>
    </row>
    <row r="18" spans="1:19" ht="15.75" customHeight="1">
      <c r="A18" s="206"/>
      <c r="B18" s="69" t="s">
        <v>331</v>
      </c>
      <c r="C18" s="71" t="s">
        <v>318</v>
      </c>
      <c r="D18" s="71" t="s">
        <v>131</v>
      </c>
      <c r="E18" s="71" t="s">
        <v>131</v>
      </c>
      <c r="F18" s="75" t="s">
        <v>323</v>
      </c>
      <c r="G18" s="73" t="s">
        <v>141</v>
      </c>
      <c r="H18" s="71" t="s">
        <v>321</v>
      </c>
      <c r="I18" s="71" t="s">
        <v>328</v>
      </c>
      <c r="J18" s="71" t="s">
        <v>332</v>
      </c>
      <c r="K18" s="71" t="s">
        <v>140</v>
      </c>
      <c r="L18" s="71" t="s">
        <v>320</v>
      </c>
      <c r="M18" s="227"/>
      <c r="N18" s="228"/>
      <c r="O18" s="75" t="s">
        <v>323</v>
      </c>
      <c r="P18" s="212"/>
      <c r="Q18" s="74" t="s">
        <v>333</v>
      </c>
      <c r="R18" s="222"/>
      <c r="S18" s="231"/>
    </row>
    <row r="19" spans="1:19" ht="15.75" customHeight="1">
      <c r="A19" s="209" t="s">
        <v>334</v>
      </c>
      <c r="B19" s="69" t="s">
        <v>335</v>
      </c>
      <c r="C19" s="204" t="s">
        <v>336</v>
      </c>
      <c r="D19" s="200" t="s">
        <v>337</v>
      </c>
      <c r="E19" s="71" t="s">
        <v>318</v>
      </c>
      <c r="F19" s="73" t="s">
        <v>141</v>
      </c>
      <c r="G19" s="72" t="s">
        <v>150</v>
      </c>
      <c r="H19" s="71" t="s">
        <v>320</v>
      </c>
      <c r="I19" s="71" t="s">
        <v>140</v>
      </c>
      <c r="J19" s="71" t="s">
        <v>328</v>
      </c>
      <c r="K19" s="71" t="s">
        <v>124</v>
      </c>
      <c r="L19" s="71" t="s">
        <v>131</v>
      </c>
      <c r="M19" s="227"/>
      <c r="N19" s="228"/>
      <c r="O19" s="71" t="s">
        <v>128</v>
      </c>
      <c r="P19" s="213" t="s">
        <v>338</v>
      </c>
      <c r="Q19" s="74">
        <v>4.8</v>
      </c>
      <c r="R19" s="222">
        <v>1441</v>
      </c>
      <c r="S19" s="231"/>
    </row>
    <row r="20" spans="1:19" ht="15.75" customHeight="1">
      <c r="A20" s="210"/>
      <c r="B20" s="69" t="s">
        <v>339</v>
      </c>
      <c r="C20" s="205"/>
      <c r="D20" s="201"/>
      <c r="E20" s="71" t="s">
        <v>318</v>
      </c>
      <c r="F20" s="73" t="s">
        <v>141</v>
      </c>
      <c r="G20" s="71" t="s">
        <v>140</v>
      </c>
      <c r="H20" s="71" t="s">
        <v>320</v>
      </c>
      <c r="I20" s="72" t="s">
        <v>150</v>
      </c>
      <c r="J20" s="71" t="s">
        <v>328</v>
      </c>
      <c r="K20" s="71" t="s">
        <v>124</v>
      </c>
      <c r="L20" s="71" t="s">
        <v>131</v>
      </c>
      <c r="M20" s="227"/>
      <c r="N20" s="228"/>
      <c r="O20" s="71" t="s">
        <v>128</v>
      </c>
      <c r="P20" s="214"/>
      <c r="Q20" s="74" t="s">
        <v>340</v>
      </c>
      <c r="R20" s="222"/>
      <c r="S20" s="231"/>
    </row>
    <row r="21" spans="1:19" ht="15.75" customHeight="1">
      <c r="A21" s="206" t="s">
        <v>341</v>
      </c>
      <c r="B21" s="69" t="s">
        <v>342</v>
      </c>
      <c r="C21" s="71" t="s">
        <v>130</v>
      </c>
      <c r="D21" s="71" t="s">
        <v>128</v>
      </c>
      <c r="E21" s="71" t="s">
        <v>128</v>
      </c>
      <c r="F21" s="71" t="s">
        <v>128</v>
      </c>
      <c r="G21" s="71" t="s">
        <v>128</v>
      </c>
      <c r="H21" s="71" t="s">
        <v>140</v>
      </c>
      <c r="I21" s="71" t="s">
        <v>130</v>
      </c>
      <c r="J21" s="71" t="s">
        <v>131</v>
      </c>
      <c r="K21" s="71" t="s">
        <v>131</v>
      </c>
      <c r="L21" s="73" t="s">
        <v>141</v>
      </c>
      <c r="M21" s="227"/>
      <c r="N21" s="228"/>
      <c r="O21" s="73" t="s">
        <v>141</v>
      </c>
      <c r="P21" s="214"/>
      <c r="Q21" s="74">
        <v>4.8</v>
      </c>
      <c r="R21" s="222">
        <v>6327</v>
      </c>
      <c r="S21" s="224" t="s">
        <v>343</v>
      </c>
    </row>
    <row r="22" spans="1:19" ht="15.75" customHeight="1">
      <c r="A22" s="206"/>
      <c r="B22" s="69" t="s">
        <v>400</v>
      </c>
      <c r="C22" s="71" t="s">
        <v>130</v>
      </c>
      <c r="D22" s="71" t="s">
        <v>128</v>
      </c>
      <c r="E22" s="71" t="s">
        <v>128</v>
      </c>
      <c r="F22" s="71" t="s">
        <v>128</v>
      </c>
      <c r="G22" s="71" t="s">
        <v>128</v>
      </c>
      <c r="H22" s="72" t="s">
        <v>150</v>
      </c>
      <c r="I22" s="71" t="s">
        <v>130</v>
      </c>
      <c r="J22" s="71" t="s">
        <v>131</v>
      </c>
      <c r="K22" s="71" t="s">
        <v>131</v>
      </c>
      <c r="L22" s="73" t="s">
        <v>141</v>
      </c>
      <c r="M22" s="229"/>
      <c r="N22" s="230"/>
      <c r="O22" s="73" t="s">
        <v>141</v>
      </c>
      <c r="P22" s="215"/>
      <c r="Q22" s="74" t="s">
        <v>340</v>
      </c>
      <c r="R22" s="222"/>
      <c r="S22" s="224"/>
    </row>
    <row r="23" spans="1:19" ht="25.5" customHeight="1">
      <c r="A23" s="223" t="s">
        <v>344</v>
      </c>
      <c r="B23" s="233" t="s">
        <v>345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</row>
    <row r="24" spans="1:19" ht="14.25" customHeight="1">
      <c r="A24" s="22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</row>
    <row r="25" spans="1:19" ht="12" customHeight="1">
      <c r="A25" s="22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</row>
    <row r="26" spans="1:19" ht="17.25" customHeight="1">
      <c r="A26" s="223"/>
      <c r="B26" s="232" t="s">
        <v>346</v>
      </c>
      <c r="C26" s="232"/>
      <c r="D26" s="232"/>
      <c r="E26" s="78" t="s">
        <v>124</v>
      </c>
      <c r="F26" s="78">
        <v>1147</v>
      </c>
      <c r="G26" s="78" t="s">
        <v>150</v>
      </c>
      <c r="H26" s="78">
        <v>1143</v>
      </c>
      <c r="I26" s="78" t="s">
        <v>128</v>
      </c>
      <c r="J26" s="78">
        <v>1334</v>
      </c>
      <c r="K26" s="79" t="s">
        <v>129</v>
      </c>
      <c r="L26" s="79">
        <v>4421</v>
      </c>
      <c r="M26" s="79" t="s">
        <v>347</v>
      </c>
      <c r="N26" s="78">
        <v>5106</v>
      </c>
      <c r="O26" s="84" t="s">
        <v>348</v>
      </c>
      <c r="P26" s="85">
        <v>5106</v>
      </c>
      <c r="S26" s="80"/>
    </row>
    <row r="27" spans="1:19" ht="17.25" customHeight="1">
      <c r="A27" s="81"/>
      <c r="B27" s="82"/>
      <c r="C27" s="83"/>
      <c r="D27" s="83"/>
      <c r="E27" s="78" t="s">
        <v>130</v>
      </c>
      <c r="F27" s="78">
        <v>4422</v>
      </c>
      <c r="G27" s="78" t="s">
        <v>131</v>
      </c>
      <c r="H27" s="78">
        <v>1138</v>
      </c>
      <c r="I27" s="78" t="s">
        <v>132</v>
      </c>
      <c r="J27" s="78">
        <v>1133</v>
      </c>
      <c r="K27" s="78" t="s">
        <v>133</v>
      </c>
      <c r="L27" s="78">
        <v>1135</v>
      </c>
      <c r="M27" s="78" t="s">
        <v>134</v>
      </c>
      <c r="N27" s="78">
        <v>1128</v>
      </c>
      <c r="O27" s="79" t="s">
        <v>135</v>
      </c>
      <c r="P27" s="79">
        <v>1245</v>
      </c>
      <c r="S27" s="80"/>
    </row>
    <row r="28" spans="1:19" ht="17.25" customHeight="1">
      <c r="A28" s="86"/>
      <c r="B28" s="82"/>
      <c r="C28" s="83"/>
      <c r="D28" s="87"/>
      <c r="E28" s="88" t="s">
        <v>136</v>
      </c>
      <c r="F28" s="78">
        <v>1127</v>
      </c>
      <c r="G28" s="78" t="s">
        <v>137</v>
      </c>
      <c r="H28" s="78">
        <v>3104</v>
      </c>
      <c r="I28" s="78" t="s">
        <v>138</v>
      </c>
      <c r="J28" s="89">
        <v>5106</v>
      </c>
      <c r="K28" s="78" t="s">
        <v>139</v>
      </c>
      <c r="L28" s="89">
        <v>5106</v>
      </c>
      <c r="M28" s="78" t="s">
        <v>140</v>
      </c>
      <c r="N28" s="78">
        <v>1248</v>
      </c>
      <c r="O28" s="98" t="s">
        <v>141</v>
      </c>
      <c r="P28" s="79">
        <v>1236</v>
      </c>
      <c r="Q28" s="78"/>
      <c r="R28" s="85"/>
      <c r="S28" s="80"/>
    </row>
    <row r="29" spans="1:19" ht="17.25" customHeight="1">
      <c r="A29" s="86"/>
      <c r="B29" s="86"/>
      <c r="C29" s="86"/>
      <c r="D29" s="86"/>
      <c r="E29" s="90" t="s">
        <v>142</v>
      </c>
      <c r="F29" s="78">
        <v>1343</v>
      </c>
      <c r="G29" s="91" t="s">
        <v>143</v>
      </c>
      <c r="H29" s="92">
        <v>5106</v>
      </c>
      <c r="I29" s="89" t="s">
        <v>144</v>
      </c>
      <c r="J29" s="89">
        <v>5106</v>
      </c>
      <c r="K29" s="93" t="s">
        <v>145</v>
      </c>
      <c r="L29" s="89">
        <v>1446</v>
      </c>
      <c r="M29" s="89" t="s">
        <v>146</v>
      </c>
      <c r="N29" s="78">
        <v>5106</v>
      </c>
      <c r="O29" s="94" t="s">
        <v>349</v>
      </c>
      <c r="P29" s="95">
        <v>1435</v>
      </c>
      <c r="Q29" s="96"/>
      <c r="R29" s="96"/>
      <c r="S29" s="80"/>
    </row>
    <row r="30" spans="1:19" ht="14.25" customHeight="1">
      <c r="A30" s="80"/>
      <c r="B30" s="80"/>
      <c r="C30" s="80"/>
      <c r="D30" s="80"/>
      <c r="E30" s="80"/>
      <c r="F30" s="80"/>
      <c r="G30" s="97"/>
      <c r="H30" s="97"/>
      <c r="I30" s="97"/>
      <c r="J30" s="97"/>
      <c r="K30" s="97"/>
      <c r="L30" s="97"/>
      <c r="M30" s="72" t="s">
        <v>350</v>
      </c>
      <c r="N30" s="72"/>
      <c r="O30" s="72"/>
      <c r="P30" s="72"/>
      <c r="Q30" s="72"/>
      <c r="R30" s="72"/>
      <c r="S30" s="72"/>
    </row>
    <row r="31" spans="1:20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</row>
    <row r="32" spans="1:6" ht="20.25">
      <c r="A32" s="24"/>
      <c r="B32" s="24"/>
      <c r="C32" s="24"/>
      <c r="D32" s="24"/>
      <c r="E32" s="24"/>
      <c r="F32" s="24"/>
    </row>
  </sheetData>
  <sheetProtection/>
  <mergeCells count="49">
    <mergeCell ref="A23:A26"/>
    <mergeCell ref="S21:S22"/>
    <mergeCell ref="D19:D20"/>
    <mergeCell ref="A9:A10"/>
    <mergeCell ref="M5:N22"/>
    <mergeCell ref="S5:S20"/>
    <mergeCell ref="B26:D26"/>
    <mergeCell ref="R13:R14"/>
    <mergeCell ref="R15:R16"/>
    <mergeCell ref="B23:S25"/>
    <mergeCell ref="R19:R20"/>
    <mergeCell ref="A7:A8"/>
    <mergeCell ref="R7:R8"/>
    <mergeCell ref="R21:R22"/>
    <mergeCell ref="A15:A16"/>
    <mergeCell ref="R17:R18"/>
    <mergeCell ref="R9:R10"/>
    <mergeCell ref="R11:R12"/>
    <mergeCell ref="L11:L12"/>
    <mergeCell ref="O11:O12"/>
    <mergeCell ref="A1:S1"/>
    <mergeCell ref="A13:A14"/>
    <mergeCell ref="A2:C2"/>
    <mergeCell ref="R3:R4"/>
    <mergeCell ref="S3:S4"/>
    <mergeCell ref="D15:D16"/>
    <mergeCell ref="E7:E8"/>
    <mergeCell ref="J9:J10"/>
    <mergeCell ref="B3:B4"/>
    <mergeCell ref="R5:R6"/>
    <mergeCell ref="A3:A4"/>
    <mergeCell ref="A11:A12"/>
    <mergeCell ref="A19:A20"/>
    <mergeCell ref="P3:P4"/>
    <mergeCell ref="P5:P18"/>
    <mergeCell ref="P19:P22"/>
    <mergeCell ref="C13:C14"/>
    <mergeCell ref="C19:C20"/>
    <mergeCell ref="A17:A18"/>
    <mergeCell ref="G5:G6"/>
    <mergeCell ref="H5:H6"/>
    <mergeCell ref="I13:I14"/>
    <mergeCell ref="H7:H8"/>
    <mergeCell ref="A21:A22"/>
    <mergeCell ref="A5:A6"/>
    <mergeCell ref="K15:K16"/>
    <mergeCell ref="I11:I12"/>
    <mergeCell ref="F11:F12"/>
    <mergeCell ref="F7:F8"/>
  </mergeCells>
  <printOptions horizontalCentered="1"/>
  <pageMargins left="0.17" right="0.16" top="0.4724409448818898" bottom="0.3937007874015748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Y31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" width="8.00390625" style="11" customWidth="1"/>
    <col min="2" max="2" width="6.00390625" style="11" customWidth="1"/>
    <col min="3" max="3" width="8.375" style="11" customWidth="1"/>
    <col min="4" max="16" width="8.125" style="11" customWidth="1"/>
    <col min="17" max="18" width="5.375" style="11" customWidth="1"/>
    <col min="19" max="19" width="5.625" style="20" customWidth="1"/>
    <col min="20" max="20" width="6.00390625" style="11" customWidth="1"/>
    <col min="21" max="21" width="4.50390625" style="11" customWidth="1"/>
    <col min="22" max="16384" width="9.00390625" style="11" customWidth="1"/>
  </cols>
  <sheetData>
    <row r="1" spans="1:20" ht="27.75" customHeight="1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4.25" customHeight="1">
      <c r="A2" s="197" t="s">
        <v>11</v>
      </c>
      <c r="B2" s="197"/>
      <c r="C2" s="1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172" t="s">
        <v>7</v>
      </c>
      <c r="B3" s="172" t="s">
        <v>8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148</v>
      </c>
      <c r="I3" s="28" t="s">
        <v>149</v>
      </c>
      <c r="J3" s="28" t="s">
        <v>1</v>
      </c>
      <c r="K3" s="28" t="s">
        <v>2</v>
      </c>
      <c r="L3" s="99" t="s">
        <v>3</v>
      </c>
      <c r="M3" s="99" t="s">
        <v>10</v>
      </c>
      <c r="N3" s="28" t="s">
        <v>5</v>
      </c>
      <c r="O3" s="28" t="s">
        <v>148</v>
      </c>
      <c r="P3" s="28" t="s">
        <v>149</v>
      </c>
      <c r="Q3" s="195" t="s">
        <v>402</v>
      </c>
      <c r="R3" s="52" t="s">
        <v>17</v>
      </c>
      <c r="S3" s="188" t="s">
        <v>0</v>
      </c>
      <c r="T3" s="248" t="s">
        <v>6</v>
      </c>
    </row>
    <row r="4" spans="1:20" ht="15.75" customHeight="1">
      <c r="A4" s="173"/>
      <c r="B4" s="173"/>
      <c r="C4" s="30" t="s">
        <v>43</v>
      </c>
      <c r="D4" s="30" t="s">
        <v>44</v>
      </c>
      <c r="E4" s="30" t="s">
        <v>45</v>
      </c>
      <c r="F4" s="30" t="s">
        <v>46</v>
      </c>
      <c r="G4" s="30" t="s">
        <v>47</v>
      </c>
      <c r="H4" s="30" t="s">
        <v>83</v>
      </c>
      <c r="I4" s="30" t="s">
        <v>83</v>
      </c>
      <c r="J4" s="30" t="s">
        <v>84</v>
      </c>
      <c r="K4" s="30" t="s">
        <v>85</v>
      </c>
      <c r="L4" s="30" t="s">
        <v>86</v>
      </c>
      <c r="M4" s="30" t="s">
        <v>87</v>
      </c>
      <c r="N4" s="30" t="s">
        <v>88</v>
      </c>
      <c r="O4" s="30" t="s">
        <v>89</v>
      </c>
      <c r="P4" s="30" t="s">
        <v>89</v>
      </c>
      <c r="Q4" s="253"/>
      <c r="R4" s="45" t="s">
        <v>464</v>
      </c>
      <c r="S4" s="188"/>
      <c r="T4" s="248"/>
    </row>
    <row r="5" spans="1:20" ht="15.75" customHeight="1">
      <c r="A5" s="236" t="s">
        <v>90</v>
      </c>
      <c r="B5" s="112" t="s">
        <v>25</v>
      </c>
      <c r="C5" s="42" t="s">
        <v>225</v>
      </c>
      <c r="D5" s="174" t="s">
        <v>403</v>
      </c>
      <c r="E5" s="43" t="s">
        <v>141</v>
      </c>
      <c r="F5" s="42" t="s">
        <v>225</v>
      </c>
      <c r="G5" s="42" t="s">
        <v>128</v>
      </c>
      <c r="H5" s="174" t="s">
        <v>404</v>
      </c>
      <c r="I5" s="42" t="s">
        <v>158</v>
      </c>
      <c r="J5" s="42" t="s">
        <v>159</v>
      </c>
      <c r="K5" s="42" t="s">
        <v>156</v>
      </c>
      <c r="L5" s="42" t="s">
        <v>130</v>
      </c>
      <c r="M5" s="42" t="s">
        <v>131</v>
      </c>
      <c r="N5" s="42" t="s">
        <v>225</v>
      </c>
      <c r="O5" s="189" t="s">
        <v>460</v>
      </c>
      <c r="P5" s="189" t="s">
        <v>458</v>
      </c>
      <c r="Q5" s="195" t="s">
        <v>466</v>
      </c>
      <c r="R5" s="30" t="s">
        <v>463</v>
      </c>
      <c r="S5" s="235" t="s">
        <v>91</v>
      </c>
      <c r="T5" s="195" t="s">
        <v>220</v>
      </c>
    </row>
    <row r="6" spans="1:20" ht="15.75" customHeight="1">
      <c r="A6" s="236"/>
      <c r="B6" s="112" t="s">
        <v>49</v>
      </c>
      <c r="C6" s="42" t="s">
        <v>225</v>
      </c>
      <c r="D6" s="175"/>
      <c r="E6" s="43" t="s">
        <v>141</v>
      </c>
      <c r="F6" s="42" t="s">
        <v>225</v>
      </c>
      <c r="G6" s="42" t="s">
        <v>128</v>
      </c>
      <c r="H6" s="175"/>
      <c r="I6" s="42" t="s">
        <v>158</v>
      </c>
      <c r="J6" s="42" t="s">
        <v>159</v>
      </c>
      <c r="K6" s="42" t="s">
        <v>156</v>
      </c>
      <c r="L6" s="42" t="s">
        <v>130</v>
      </c>
      <c r="M6" s="42" t="s">
        <v>131</v>
      </c>
      <c r="N6" s="42" t="s">
        <v>225</v>
      </c>
      <c r="O6" s="190"/>
      <c r="P6" s="190"/>
      <c r="Q6" s="240"/>
      <c r="R6" s="56" t="s">
        <v>211</v>
      </c>
      <c r="S6" s="235"/>
      <c r="T6" s="196"/>
    </row>
    <row r="7" spans="1:20" ht="15.75" customHeight="1">
      <c r="A7" s="236" t="s">
        <v>405</v>
      </c>
      <c r="B7" s="112" t="s">
        <v>75</v>
      </c>
      <c r="C7" s="42" t="s">
        <v>406</v>
      </c>
      <c r="D7" s="42" t="s">
        <v>407</v>
      </c>
      <c r="E7" s="42" t="s">
        <v>131</v>
      </c>
      <c r="F7" s="254" t="s">
        <v>408</v>
      </c>
      <c r="G7" s="46" t="s">
        <v>409</v>
      </c>
      <c r="H7" s="256" t="s">
        <v>410</v>
      </c>
      <c r="I7" s="42" t="s">
        <v>128</v>
      </c>
      <c r="J7" s="42" t="s">
        <v>411</v>
      </c>
      <c r="K7" s="42" t="s">
        <v>406</v>
      </c>
      <c r="L7" s="42" t="s">
        <v>407</v>
      </c>
      <c r="M7" s="43" t="s">
        <v>141</v>
      </c>
      <c r="N7" s="43" t="s">
        <v>141</v>
      </c>
      <c r="O7" s="42" t="s">
        <v>128</v>
      </c>
      <c r="P7" s="46" t="s">
        <v>409</v>
      </c>
      <c r="Q7" s="240"/>
      <c r="R7" s="30" t="s">
        <v>463</v>
      </c>
      <c r="S7" s="235" t="s">
        <v>412</v>
      </c>
      <c r="T7" s="196"/>
    </row>
    <row r="8" spans="1:20" ht="15.75" customHeight="1">
      <c r="A8" s="236"/>
      <c r="B8" s="112" t="s">
        <v>324</v>
      </c>
      <c r="C8" s="42" t="s">
        <v>406</v>
      </c>
      <c r="D8" s="42" t="s">
        <v>407</v>
      </c>
      <c r="E8" s="42" t="s">
        <v>131</v>
      </c>
      <c r="F8" s="255"/>
      <c r="G8" s="46" t="s">
        <v>409</v>
      </c>
      <c r="H8" s="257"/>
      <c r="I8" s="42" t="s">
        <v>128</v>
      </c>
      <c r="J8" s="42" t="s">
        <v>411</v>
      </c>
      <c r="K8" s="42" t="s">
        <v>406</v>
      </c>
      <c r="L8" s="42" t="s">
        <v>407</v>
      </c>
      <c r="M8" s="43" t="s">
        <v>141</v>
      </c>
      <c r="N8" s="43" t="s">
        <v>141</v>
      </c>
      <c r="O8" s="42" t="s">
        <v>128</v>
      </c>
      <c r="P8" s="46" t="s">
        <v>409</v>
      </c>
      <c r="Q8" s="240"/>
      <c r="R8" s="56" t="s">
        <v>211</v>
      </c>
      <c r="S8" s="235"/>
      <c r="T8" s="196"/>
    </row>
    <row r="9" spans="1:20" ht="15.75" customHeight="1">
      <c r="A9" s="236" t="s">
        <v>413</v>
      </c>
      <c r="B9" s="112" t="s">
        <v>77</v>
      </c>
      <c r="C9" s="42" t="s">
        <v>411</v>
      </c>
      <c r="D9" s="42" t="s">
        <v>406</v>
      </c>
      <c r="E9" s="174" t="s">
        <v>414</v>
      </c>
      <c r="F9" s="242" t="s">
        <v>415</v>
      </c>
      <c r="G9" s="42" t="s">
        <v>131</v>
      </c>
      <c r="H9" s="42" t="s">
        <v>128</v>
      </c>
      <c r="I9" s="43" t="s">
        <v>141</v>
      </c>
      <c r="J9" s="42" t="s">
        <v>407</v>
      </c>
      <c r="K9" s="42" t="s">
        <v>411</v>
      </c>
      <c r="L9" s="42" t="s">
        <v>128</v>
      </c>
      <c r="M9" s="189" t="s">
        <v>416</v>
      </c>
      <c r="N9" s="174" t="s">
        <v>415</v>
      </c>
      <c r="O9" s="42" t="s">
        <v>130</v>
      </c>
      <c r="P9" s="42" t="s">
        <v>124</v>
      </c>
      <c r="Q9" s="240"/>
      <c r="R9" s="30" t="s">
        <v>463</v>
      </c>
      <c r="S9" s="235" t="s">
        <v>440</v>
      </c>
      <c r="T9" s="196"/>
    </row>
    <row r="10" spans="1:20" ht="15.75" customHeight="1">
      <c r="A10" s="236"/>
      <c r="B10" s="112" t="s">
        <v>97</v>
      </c>
      <c r="C10" s="42" t="s">
        <v>411</v>
      </c>
      <c r="D10" s="42" t="s">
        <v>406</v>
      </c>
      <c r="E10" s="175"/>
      <c r="F10" s="243"/>
      <c r="G10" s="42" t="s">
        <v>131</v>
      </c>
      <c r="H10" s="42" t="s">
        <v>128</v>
      </c>
      <c r="I10" s="43" t="s">
        <v>141</v>
      </c>
      <c r="J10" s="42" t="s">
        <v>407</v>
      </c>
      <c r="K10" s="42" t="s">
        <v>411</v>
      </c>
      <c r="L10" s="42" t="s">
        <v>128</v>
      </c>
      <c r="M10" s="190"/>
      <c r="N10" s="175"/>
      <c r="O10" s="42" t="s">
        <v>130</v>
      </c>
      <c r="P10" s="42" t="s">
        <v>124</v>
      </c>
      <c r="Q10" s="240"/>
      <c r="R10" s="56" t="s">
        <v>214</v>
      </c>
      <c r="S10" s="235"/>
      <c r="T10" s="196"/>
    </row>
    <row r="11" spans="1:20" ht="15.75" customHeight="1">
      <c r="A11" s="238" t="s">
        <v>441</v>
      </c>
      <c r="B11" s="112" t="s">
        <v>75</v>
      </c>
      <c r="C11" s="42" t="s">
        <v>131</v>
      </c>
      <c r="D11" s="43" t="s">
        <v>141</v>
      </c>
      <c r="E11" s="42" t="s">
        <v>407</v>
      </c>
      <c r="F11" s="46" t="s">
        <v>409</v>
      </c>
      <c r="G11" s="42" t="s">
        <v>419</v>
      </c>
      <c r="H11" s="42" t="s">
        <v>130</v>
      </c>
      <c r="I11" s="189" t="s">
        <v>442</v>
      </c>
      <c r="J11" s="42" t="s">
        <v>130</v>
      </c>
      <c r="K11" s="46" t="s">
        <v>409</v>
      </c>
      <c r="L11" s="174" t="s">
        <v>414</v>
      </c>
      <c r="M11" s="42" t="s">
        <v>411</v>
      </c>
      <c r="N11" s="191" t="s">
        <v>443</v>
      </c>
      <c r="O11" s="43" t="s">
        <v>444</v>
      </c>
      <c r="P11" s="42" t="s">
        <v>128</v>
      </c>
      <c r="Q11" s="240"/>
      <c r="R11" s="30" t="s">
        <v>463</v>
      </c>
      <c r="S11" s="250" t="s">
        <v>445</v>
      </c>
      <c r="T11" s="196"/>
    </row>
    <row r="12" spans="1:20" ht="15.75" customHeight="1">
      <c r="A12" s="239"/>
      <c r="B12" s="112" t="s">
        <v>76</v>
      </c>
      <c r="C12" s="42" t="s">
        <v>131</v>
      </c>
      <c r="D12" s="43" t="s">
        <v>141</v>
      </c>
      <c r="E12" s="42" t="s">
        <v>407</v>
      </c>
      <c r="F12" s="46" t="s">
        <v>409</v>
      </c>
      <c r="G12" s="42" t="s">
        <v>419</v>
      </c>
      <c r="H12" s="42" t="s">
        <v>130</v>
      </c>
      <c r="I12" s="190"/>
      <c r="J12" s="42" t="s">
        <v>130</v>
      </c>
      <c r="K12" s="46" t="s">
        <v>409</v>
      </c>
      <c r="L12" s="175"/>
      <c r="M12" s="42" t="s">
        <v>411</v>
      </c>
      <c r="N12" s="192"/>
      <c r="O12" s="43" t="s">
        <v>141</v>
      </c>
      <c r="P12" s="42" t="s">
        <v>128</v>
      </c>
      <c r="Q12" s="240"/>
      <c r="R12" s="56" t="s">
        <v>214</v>
      </c>
      <c r="S12" s="251"/>
      <c r="T12" s="196"/>
    </row>
    <row r="13" spans="1:20" ht="15.75" customHeight="1">
      <c r="A13" s="236" t="s">
        <v>446</v>
      </c>
      <c r="B13" s="112" t="s">
        <v>25</v>
      </c>
      <c r="C13" s="246" t="s">
        <v>462</v>
      </c>
      <c r="D13" s="46" t="s">
        <v>409</v>
      </c>
      <c r="E13" s="42" t="s">
        <v>411</v>
      </c>
      <c r="F13" s="42" t="s">
        <v>406</v>
      </c>
      <c r="G13" s="42" t="s">
        <v>130</v>
      </c>
      <c r="H13" s="43" t="s">
        <v>141</v>
      </c>
      <c r="I13" s="42" t="s">
        <v>407</v>
      </c>
      <c r="J13" s="42" t="s">
        <v>419</v>
      </c>
      <c r="K13" s="43" t="s">
        <v>141</v>
      </c>
      <c r="L13" s="46" t="s">
        <v>409</v>
      </c>
      <c r="M13" s="189" t="s">
        <v>447</v>
      </c>
      <c r="N13" s="42" t="s">
        <v>131</v>
      </c>
      <c r="O13" s="256" t="s">
        <v>461</v>
      </c>
      <c r="P13" s="198" t="s">
        <v>448</v>
      </c>
      <c r="Q13" s="240"/>
      <c r="R13" s="56" t="s">
        <v>214</v>
      </c>
      <c r="S13" s="235" t="s">
        <v>449</v>
      </c>
      <c r="T13" s="196"/>
    </row>
    <row r="14" spans="1:20" ht="15.75" customHeight="1">
      <c r="A14" s="237"/>
      <c r="B14" s="112" t="s">
        <v>99</v>
      </c>
      <c r="C14" s="247"/>
      <c r="D14" s="46" t="s">
        <v>409</v>
      </c>
      <c r="E14" s="42" t="s">
        <v>411</v>
      </c>
      <c r="F14" s="42" t="s">
        <v>406</v>
      </c>
      <c r="G14" s="42" t="s">
        <v>130</v>
      </c>
      <c r="H14" s="43" t="s">
        <v>141</v>
      </c>
      <c r="I14" s="42" t="s">
        <v>407</v>
      </c>
      <c r="J14" s="42" t="s">
        <v>419</v>
      </c>
      <c r="K14" s="43" t="s">
        <v>141</v>
      </c>
      <c r="L14" s="46" t="s">
        <v>409</v>
      </c>
      <c r="M14" s="190"/>
      <c r="N14" s="42" t="s">
        <v>131</v>
      </c>
      <c r="O14" s="257"/>
      <c r="P14" s="199"/>
      <c r="Q14" s="240"/>
      <c r="R14" s="56" t="s">
        <v>212</v>
      </c>
      <c r="S14" s="235"/>
      <c r="T14" s="196"/>
    </row>
    <row r="15" spans="1:20" ht="15.75" customHeight="1">
      <c r="A15" s="236" t="s">
        <v>417</v>
      </c>
      <c r="B15" s="112" t="s">
        <v>19</v>
      </c>
      <c r="C15" s="3" t="s">
        <v>150</v>
      </c>
      <c r="D15" s="189" t="s">
        <v>418</v>
      </c>
      <c r="E15" s="46" t="s">
        <v>409</v>
      </c>
      <c r="F15" s="42" t="s">
        <v>411</v>
      </c>
      <c r="G15" s="42" t="s">
        <v>406</v>
      </c>
      <c r="H15" s="42" t="s">
        <v>407</v>
      </c>
      <c r="I15" s="42" t="s">
        <v>419</v>
      </c>
      <c r="J15" s="42" t="s">
        <v>128</v>
      </c>
      <c r="K15" s="189" t="s">
        <v>420</v>
      </c>
      <c r="L15" s="189" t="s">
        <v>459</v>
      </c>
      <c r="M15" s="46" t="s">
        <v>409</v>
      </c>
      <c r="N15" s="42" t="s">
        <v>130</v>
      </c>
      <c r="O15" s="189" t="s">
        <v>391</v>
      </c>
      <c r="P15" s="189" t="s">
        <v>421</v>
      </c>
      <c r="Q15" s="240"/>
      <c r="R15" s="30" t="s">
        <v>463</v>
      </c>
      <c r="S15" s="235" t="s">
        <v>422</v>
      </c>
      <c r="T15" s="196"/>
    </row>
    <row r="16" spans="1:20" ht="15.75" customHeight="1">
      <c r="A16" s="237"/>
      <c r="B16" s="112" t="s">
        <v>48</v>
      </c>
      <c r="C16" s="42" t="s">
        <v>140</v>
      </c>
      <c r="D16" s="190"/>
      <c r="E16" s="46" t="s">
        <v>409</v>
      </c>
      <c r="F16" s="42" t="s">
        <v>411</v>
      </c>
      <c r="G16" s="42" t="s">
        <v>406</v>
      </c>
      <c r="H16" s="42" t="s">
        <v>407</v>
      </c>
      <c r="I16" s="42" t="s">
        <v>419</v>
      </c>
      <c r="J16" s="42" t="s">
        <v>128</v>
      </c>
      <c r="K16" s="190"/>
      <c r="L16" s="190"/>
      <c r="M16" s="46" t="s">
        <v>409</v>
      </c>
      <c r="N16" s="42" t="s">
        <v>130</v>
      </c>
      <c r="O16" s="190"/>
      <c r="P16" s="190"/>
      <c r="Q16" s="240"/>
      <c r="R16" s="56" t="s">
        <v>212</v>
      </c>
      <c r="S16" s="235"/>
      <c r="T16" s="196"/>
    </row>
    <row r="17" spans="1:20" ht="18.75" customHeight="1">
      <c r="A17" s="236" t="s">
        <v>450</v>
      </c>
      <c r="B17" s="112" t="s">
        <v>100</v>
      </c>
      <c r="C17" s="42" t="s">
        <v>427</v>
      </c>
      <c r="D17" s="42" t="s">
        <v>131</v>
      </c>
      <c r="E17" s="42" t="s">
        <v>128</v>
      </c>
      <c r="F17" s="46" t="s">
        <v>429</v>
      </c>
      <c r="G17" s="42" t="s">
        <v>433</v>
      </c>
      <c r="H17" s="42" t="s">
        <v>406</v>
      </c>
      <c r="I17" s="3" t="s">
        <v>150</v>
      </c>
      <c r="J17" s="42" t="s">
        <v>424</v>
      </c>
      <c r="K17" s="42" t="s">
        <v>140</v>
      </c>
      <c r="L17" s="42" t="s">
        <v>419</v>
      </c>
      <c r="M17" s="42" t="s">
        <v>407</v>
      </c>
      <c r="N17" s="46" t="s">
        <v>409</v>
      </c>
      <c r="O17" s="42" t="s">
        <v>411</v>
      </c>
      <c r="P17" s="42" t="s">
        <v>406</v>
      </c>
      <c r="Q17" s="240"/>
      <c r="R17" s="30" t="s">
        <v>463</v>
      </c>
      <c r="S17" s="235" t="s">
        <v>423</v>
      </c>
      <c r="T17" s="196"/>
    </row>
    <row r="18" spans="1:20" ht="15.75" customHeight="1">
      <c r="A18" s="236"/>
      <c r="B18" s="112" t="s">
        <v>101</v>
      </c>
      <c r="C18" s="42" t="s">
        <v>424</v>
      </c>
      <c r="D18" s="42" t="s">
        <v>131</v>
      </c>
      <c r="E18" s="42" t="s">
        <v>128</v>
      </c>
      <c r="F18" s="46" t="s">
        <v>425</v>
      </c>
      <c r="G18" s="42" t="s">
        <v>426</v>
      </c>
      <c r="H18" s="42" t="s">
        <v>406</v>
      </c>
      <c r="I18" s="42" t="s">
        <v>313</v>
      </c>
      <c r="J18" s="42" t="s">
        <v>427</v>
      </c>
      <c r="K18" s="3" t="s">
        <v>150</v>
      </c>
      <c r="L18" s="42" t="s">
        <v>419</v>
      </c>
      <c r="M18" s="42" t="s">
        <v>407</v>
      </c>
      <c r="N18" s="46" t="s">
        <v>409</v>
      </c>
      <c r="O18" s="42" t="s">
        <v>411</v>
      </c>
      <c r="P18" s="42" t="s">
        <v>406</v>
      </c>
      <c r="Q18" s="240"/>
      <c r="R18" s="56" t="s">
        <v>212</v>
      </c>
      <c r="S18" s="235"/>
      <c r="T18" s="196"/>
    </row>
    <row r="19" spans="1:20" ht="15.75" customHeight="1">
      <c r="A19" s="113" t="s">
        <v>428</v>
      </c>
      <c r="B19" s="112" t="s">
        <v>223</v>
      </c>
      <c r="C19" s="46" t="s">
        <v>429</v>
      </c>
      <c r="D19" s="46" t="s">
        <v>430</v>
      </c>
      <c r="E19" s="42" t="s">
        <v>419</v>
      </c>
      <c r="F19" s="43" t="s">
        <v>141</v>
      </c>
      <c r="G19" s="3" t="s">
        <v>150</v>
      </c>
      <c r="H19" s="42" t="s">
        <v>411</v>
      </c>
      <c r="I19" s="42" t="s">
        <v>406</v>
      </c>
      <c r="J19" s="42" t="s">
        <v>140</v>
      </c>
      <c r="K19" s="42" t="s">
        <v>128</v>
      </c>
      <c r="L19" s="42" t="s">
        <v>131</v>
      </c>
      <c r="M19" s="3" t="s">
        <v>150</v>
      </c>
      <c r="N19" s="42" t="s">
        <v>128</v>
      </c>
      <c r="O19" s="46" t="s">
        <v>409</v>
      </c>
      <c r="P19" s="42" t="s">
        <v>407</v>
      </c>
      <c r="Q19" s="240"/>
      <c r="R19" s="56" t="s">
        <v>211</v>
      </c>
      <c r="S19" s="111" t="s">
        <v>431</v>
      </c>
      <c r="T19" s="196"/>
    </row>
    <row r="20" spans="1:20" ht="15.75" customHeight="1">
      <c r="A20" s="113"/>
      <c r="B20" s="112" t="s">
        <v>432</v>
      </c>
      <c r="C20" s="42" t="s">
        <v>433</v>
      </c>
      <c r="D20" s="46" t="s">
        <v>425</v>
      </c>
      <c r="E20" s="42" t="s">
        <v>419</v>
      </c>
      <c r="F20" s="43" t="s">
        <v>141</v>
      </c>
      <c r="G20" s="42" t="s">
        <v>140</v>
      </c>
      <c r="H20" s="42" t="s">
        <v>411</v>
      </c>
      <c r="I20" s="42" t="s">
        <v>406</v>
      </c>
      <c r="J20" s="3" t="s">
        <v>150</v>
      </c>
      <c r="K20" s="42" t="s">
        <v>128</v>
      </c>
      <c r="L20" s="42" t="s">
        <v>131</v>
      </c>
      <c r="M20" s="42" t="s">
        <v>140</v>
      </c>
      <c r="N20" s="42" t="s">
        <v>128</v>
      </c>
      <c r="O20" s="46" t="s">
        <v>409</v>
      </c>
      <c r="P20" s="42" t="s">
        <v>407</v>
      </c>
      <c r="Q20" s="241"/>
      <c r="R20" s="56" t="s">
        <v>211</v>
      </c>
      <c r="S20" s="111" t="s">
        <v>434</v>
      </c>
      <c r="T20" s="196"/>
    </row>
    <row r="21" spans="1:20" ht="15.75" customHeight="1">
      <c r="A21" s="236" t="s">
        <v>435</v>
      </c>
      <c r="B21" s="112" t="s">
        <v>25</v>
      </c>
      <c r="C21" s="42" t="s">
        <v>407</v>
      </c>
      <c r="D21" s="42" t="s">
        <v>411</v>
      </c>
      <c r="E21" s="189" t="s">
        <v>451</v>
      </c>
      <c r="F21" s="42" t="s">
        <v>407</v>
      </c>
      <c r="G21" s="246" t="s">
        <v>452</v>
      </c>
      <c r="H21" s="46" t="s">
        <v>409</v>
      </c>
      <c r="I21" s="46" t="s">
        <v>409</v>
      </c>
      <c r="J21" s="246" t="s">
        <v>453</v>
      </c>
      <c r="K21" s="244" t="s">
        <v>454</v>
      </c>
      <c r="L21" s="42" t="s">
        <v>411</v>
      </c>
      <c r="M21" s="42" t="s">
        <v>406</v>
      </c>
      <c r="N21" s="42" t="s">
        <v>406</v>
      </c>
      <c r="O21" s="42" t="s">
        <v>406</v>
      </c>
      <c r="P21" s="42" t="s">
        <v>411</v>
      </c>
      <c r="Q21" s="100"/>
      <c r="R21" s="30" t="s">
        <v>463</v>
      </c>
      <c r="S21" s="188">
        <v>3570</v>
      </c>
      <c r="T21" s="252" t="s">
        <v>92</v>
      </c>
    </row>
    <row r="22" spans="1:20" ht="15.75" customHeight="1">
      <c r="A22" s="237"/>
      <c r="B22" s="112" t="s">
        <v>98</v>
      </c>
      <c r="C22" s="42" t="s">
        <v>407</v>
      </c>
      <c r="D22" s="42" t="s">
        <v>411</v>
      </c>
      <c r="E22" s="190"/>
      <c r="F22" s="42" t="s">
        <v>407</v>
      </c>
      <c r="G22" s="247"/>
      <c r="H22" s="46" t="s">
        <v>409</v>
      </c>
      <c r="I22" s="46" t="s">
        <v>409</v>
      </c>
      <c r="J22" s="247"/>
      <c r="K22" s="245"/>
      <c r="L22" s="42" t="s">
        <v>411</v>
      </c>
      <c r="M22" s="42" t="s">
        <v>406</v>
      </c>
      <c r="N22" s="42" t="s">
        <v>406</v>
      </c>
      <c r="O22" s="42" t="s">
        <v>406</v>
      </c>
      <c r="P22" s="42" t="s">
        <v>411</v>
      </c>
      <c r="Q22" s="42"/>
      <c r="R22" s="56" t="s">
        <v>465</v>
      </c>
      <c r="S22" s="188"/>
      <c r="T22" s="252"/>
    </row>
    <row r="23" spans="1:20" ht="14.25" customHeight="1">
      <c r="A23" s="177" t="s">
        <v>455</v>
      </c>
      <c r="B23" s="178" t="s">
        <v>456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1:20" ht="15.75" customHeight="1">
      <c r="A24" s="177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1:20" ht="19.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0" ht="17.25" customHeight="1">
      <c r="A26" s="177"/>
      <c r="B26" s="194" t="s">
        <v>457</v>
      </c>
      <c r="C26" s="194"/>
      <c r="D26" s="194"/>
      <c r="E26" s="101" t="s">
        <v>124</v>
      </c>
      <c r="F26" s="101">
        <v>1147</v>
      </c>
      <c r="G26" s="101" t="s">
        <v>150</v>
      </c>
      <c r="H26" s="101">
        <v>1143</v>
      </c>
      <c r="I26" s="101" t="s">
        <v>128</v>
      </c>
      <c r="J26" s="101">
        <v>1334</v>
      </c>
      <c r="K26" s="102" t="s">
        <v>129</v>
      </c>
      <c r="L26" s="102">
        <v>4421</v>
      </c>
      <c r="M26" s="102" t="s">
        <v>436</v>
      </c>
      <c r="N26" s="101">
        <v>5106</v>
      </c>
      <c r="O26" s="103" t="s">
        <v>437</v>
      </c>
      <c r="P26" s="104">
        <v>5106</v>
      </c>
      <c r="Q26" s="105"/>
      <c r="R26" s="105"/>
      <c r="S26" s="3"/>
      <c r="T26" s="105"/>
    </row>
    <row r="27" spans="1:20" ht="17.25">
      <c r="A27" s="4"/>
      <c r="B27" s="4"/>
      <c r="C27" s="5"/>
      <c r="D27" s="5"/>
      <c r="E27" s="101" t="s">
        <v>130</v>
      </c>
      <c r="F27" s="101">
        <v>4422</v>
      </c>
      <c r="G27" s="101" t="s">
        <v>131</v>
      </c>
      <c r="H27" s="101">
        <v>1138</v>
      </c>
      <c r="I27" s="101" t="s">
        <v>132</v>
      </c>
      <c r="J27" s="101">
        <v>1133</v>
      </c>
      <c r="K27" s="101" t="s">
        <v>133</v>
      </c>
      <c r="L27" s="101">
        <v>1135</v>
      </c>
      <c r="M27" s="101" t="s">
        <v>134</v>
      </c>
      <c r="N27" s="101">
        <v>1128</v>
      </c>
      <c r="O27" s="102" t="s">
        <v>135</v>
      </c>
      <c r="P27" s="102">
        <v>1245</v>
      </c>
      <c r="Q27" s="105"/>
      <c r="R27" s="105"/>
      <c r="S27" s="3"/>
      <c r="T27" s="105"/>
    </row>
    <row r="28" spans="1:20" ht="18">
      <c r="A28" s="4"/>
      <c r="B28" s="4"/>
      <c r="C28" s="5"/>
      <c r="D28" s="40"/>
      <c r="E28" s="106" t="s">
        <v>136</v>
      </c>
      <c r="F28" s="101">
        <v>1127</v>
      </c>
      <c r="G28" s="101" t="s">
        <v>137</v>
      </c>
      <c r="H28" s="101">
        <v>3104</v>
      </c>
      <c r="I28" s="101" t="s">
        <v>138</v>
      </c>
      <c r="J28" s="35">
        <v>5106</v>
      </c>
      <c r="K28" s="101" t="s">
        <v>139</v>
      </c>
      <c r="L28" s="35">
        <v>5106</v>
      </c>
      <c r="M28" s="101" t="s">
        <v>140</v>
      </c>
      <c r="N28" s="101">
        <v>1248</v>
      </c>
      <c r="O28" s="39" t="s">
        <v>141</v>
      </c>
      <c r="P28" s="102">
        <v>1236</v>
      </c>
      <c r="Q28" s="105"/>
      <c r="R28" s="105"/>
      <c r="S28" s="3"/>
      <c r="T28" s="105"/>
    </row>
    <row r="29" spans="1:20" ht="17.25">
      <c r="A29" s="4"/>
      <c r="B29" s="4"/>
      <c r="C29" s="5"/>
      <c r="D29" s="5"/>
      <c r="E29" s="31" t="s">
        <v>142</v>
      </c>
      <c r="F29" s="101">
        <v>1343</v>
      </c>
      <c r="G29" s="34" t="s">
        <v>143</v>
      </c>
      <c r="H29" s="107">
        <v>5106</v>
      </c>
      <c r="I29" s="35" t="s">
        <v>144</v>
      </c>
      <c r="J29" s="35">
        <v>5106</v>
      </c>
      <c r="K29" s="108" t="s">
        <v>145</v>
      </c>
      <c r="L29" s="35">
        <v>1446</v>
      </c>
      <c r="M29" s="35" t="s">
        <v>146</v>
      </c>
      <c r="N29" s="101">
        <v>5106</v>
      </c>
      <c r="O29" s="64" t="s">
        <v>438</v>
      </c>
      <c r="P29" s="109">
        <v>1435</v>
      </c>
      <c r="Q29" s="105"/>
      <c r="R29" s="105"/>
      <c r="S29" s="105"/>
      <c r="T29" s="105"/>
    </row>
    <row r="30" spans="1:25" ht="14.25" customHeight="1">
      <c r="A30" s="105"/>
      <c r="B30" s="105"/>
      <c r="C30" s="105"/>
      <c r="D30" s="105"/>
      <c r="E30" s="105"/>
      <c r="F30" s="110"/>
      <c r="G30" s="110"/>
      <c r="H30" s="110"/>
      <c r="I30" s="110"/>
      <c r="J30" s="110"/>
      <c r="K30" s="110"/>
      <c r="L30" s="110"/>
      <c r="M30" s="249" t="s">
        <v>439</v>
      </c>
      <c r="N30" s="249"/>
      <c r="O30" s="249"/>
      <c r="P30" s="249"/>
      <c r="Q30" s="249"/>
      <c r="R30" s="249"/>
      <c r="S30" s="249"/>
      <c r="T30" s="110"/>
      <c r="U30" s="24"/>
      <c r="V30" s="24"/>
      <c r="W30" s="24"/>
      <c r="X30" s="24"/>
      <c r="Y30" s="24"/>
    </row>
    <row r="31" spans="1:20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</sheetData>
  <sheetProtection/>
  <mergeCells count="56">
    <mergeCell ref="I11:I12"/>
    <mergeCell ref="P5:P6"/>
    <mergeCell ref="O13:O14"/>
    <mergeCell ref="M13:M14"/>
    <mergeCell ref="N9:N10"/>
    <mergeCell ref="O15:O16"/>
    <mergeCell ref="J21:J22"/>
    <mergeCell ref="Q3:Q4"/>
    <mergeCell ref="H5:H6"/>
    <mergeCell ref="F7:F8"/>
    <mergeCell ref="H7:H8"/>
    <mergeCell ref="G21:G22"/>
    <mergeCell ref="N11:N12"/>
    <mergeCell ref="O5:O6"/>
    <mergeCell ref="P13:P14"/>
    <mergeCell ref="P15:P16"/>
    <mergeCell ref="B3:B4"/>
    <mergeCell ref="A15:A16"/>
    <mergeCell ref="S15:S16"/>
    <mergeCell ref="M30:S30"/>
    <mergeCell ref="B26:D26"/>
    <mergeCell ref="A23:A26"/>
    <mergeCell ref="S11:S12"/>
    <mergeCell ref="B23:T25"/>
    <mergeCell ref="T5:T20"/>
    <mergeCell ref="T21:T22"/>
    <mergeCell ref="A1:T1"/>
    <mergeCell ref="A2:C2"/>
    <mergeCell ref="S3:S4"/>
    <mergeCell ref="T3:T4"/>
    <mergeCell ref="S9:S10"/>
    <mergeCell ref="A5:A6"/>
    <mergeCell ref="S5:S6"/>
    <mergeCell ref="A9:A10"/>
    <mergeCell ref="A7:A8"/>
    <mergeCell ref="A3:A4"/>
    <mergeCell ref="A21:A22"/>
    <mergeCell ref="S21:S22"/>
    <mergeCell ref="S17:S18"/>
    <mergeCell ref="A17:A18"/>
    <mergeCell ref="S13:S14"/>
    <mergeCell ref="E21:E22"/>
    <mergeCell ref="K21:K22"/>
    <mergeCell ref="C13:C14"/>
    <mergeCell ref="D15:D16"/>
    <mergeCell ref="K15:K16"/>
    <mergeCell ref="S7:S8"/>
    <mergeCell ref="A13:A14"/>
    <mergeCell ref="A11:A12"/>
    <mergeCell ref="L11:L12"/>
    <mergeCell ref="M9:M10"/>
    <mergeCell ref="Q5:Q20"/>
    <mergeCell ref="D5:D6"/>
    <mergeCell ref="E9:E10"/>
    <mergeCell ref="F9:F10"/>
    <mergeCell ref="L15:L16"/>
  </mergeCells>
  <printOptions horizontalCentered="1"/>
  <pageMargins left="0.2362204724409449" right="0.2362204724409449" top="0.4330708661417323" bottom="0.31496062992125984" header="0.4330708661417323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W38"/>
  <sheetViews>
    <sheetView zoomScalePageLayoutView="0" workbookViewId="0" topLeftCell="A1">
      <selection activeCell="C13" sqref="C13:C14"/>
    </sheetView>
  </sheetViews>
  <sheetFormatPr defaultColWidth="9.00390625" defaultRowHeight="14.25"/>
  <cols>
    <col min="1" max="1" width="9.50390625" style="12" customWidth="1"/>
    <col min="2" max="2" width="6.375" style="12" customWidth="1"/>
    <col min="3" max="3" width="8.125" style="12" customWidth="1"/>
    <col min="4" max="4" width="6.25390625" style="12" customWidth="1"/>
    <col min="5" max="14" width="8.125" style="12" customWidth="1"/>
    <col min="15" max="16" width="7.875" style="12" customWidth="1"/>
    <col min="17" max="17" width="6.00390625" style="12" customWidth="1"/>
    <col min="18" max="18" width="6.625" style="23" customWidth="1"/>
    <col min="19" max="19" width="5.50390625" style="23" customWidth="1"/>
    <col min="20" max="20" width="5.375" style="12" customWidth="1"/>
    <col min="21" max="21" width="4.50390625" style="12" customWidth="1"/>
    <col min="22" max="16384" width="9.00390625" style="12" customWidth="1"/>
  </cols>
  <sheetData>
    <row r="1" spans="1:20" ht="27.75" customHeight="1">
      <c r="A1" s="218" t="s">
        <v>519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4.25" customHeight="1">
      <c r="A2" s="219" t="s">
        <v>520</v>
      </c>
      <c r="B2" s="219"/>
      <c r="C2" s="219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5.75" customHeight="1">
      <c r="A3" s="207" t="s">
        <v>521</v>
      </c>
      <c r="B3" s="207" t="s">
        <v>522</v>
      </c>
      <c r="C3" s="115" t="s">
        <v>523</v>
      </c>
      <c r="D3" s="115" t="s">
        <v>524</v>
      </c>
      <c r="E3" s="115" t="s">
        <v>525</v>
      </c>
      <c r="F3" s="115" t="s">
        <v>526</v>
      </c>
      <c r="G3" s="115" t="s">
        <v>527</v>
      </c>
      <c r="H3" s="115" t="s">
        <v>528</v>
      </c>
      <c r="I3" s="115" t="s">
        <v>529</v>
      </c>
      <c r="J3" s="115" t="s">
        <v>530</v>
      </c>
      <c r="K3" s="115" t="s">
        <v>524</v>
      </c>
      <c r="L3" s="115" t="s">
        <v>525</v>
      </c>
      <c r="M3" s="115" t="s">
        <v>526</v>
      </c>
      <c r="N3" s="115" t="s">
        <v>527</v>
      </c>
      <c r="O3" s="115" t="s">
        <v>528</v>
      </c>
      <c r="P3" s="115" t="s">
        <v>529</v>
      </c>
      <c r="Q3" s="274" t="s">
        <v>531</v>
      </c>
      <c r="R3" s="68" t="s">
        <v>532</v>
      </c>
      <c r="S3" s="220" t="s">
        <v>533</v>
      </c>
      <c r="T3" s="273" t="s">
        <v>534</v>
      </c>
    </row>
    <row r="4" spans="1:20" ht="15.75" customHeight="1">
      <c r="A4" s="208"/>
      <c r="B4" s="208"/>
      <c r="C4" s="114" t="s">
        <v>535</v>
      </c>
      <c r="D4" s="114" t="s">
        <v>536</v>
      </c>
      <c r="E4" s="114" t="s">
        <v>50</v>
      </c>
      <c r="F4" s="114" t="s">
        <v>51</v>
      </c>
      <c r="G4" s="114" t="s">
        <v>52</v>
      </c>
      <c r="H4" s="114" t="s">
        <v>537</v>
      </c>
      <c r="I4" s="114" t="s">
        <v>537</v>
      </c>
      <c r="J4" s="114" t="s">
        <v>93</v>
      </c>
      <c r="K4" s="114" t="s">
        <v>94</v>
      </c>
      <c r="L4" s="114" t="s">
        <v>53</v>
      </c>
      <c r="M4" s="114" t="s">
        <v>54</v>
      </c>
      <c r="N4" s="114" t="s">
        <v>55</v>
      </c>
      <c r="O4" s="114" t="s">
        <v>538</v>
      </c>
      <c r="P4" s="114" t="s">
        <v>538</v>
      </c>
      <c r="Q4" s="276"/>
      <c r="R4" s="70" t="s">
        <v>539</v>
      </c>
      <c r="S4" s="220"/>
      <c r="T4" s="273"/>
    </row>
    <row r="5" spans="1:23" ht="18">
      <c r="A5" s="206" t="s">
        <v>540</v>
      </c>
      <c r="B5" s="114" t="s">
        <v>541</v>
      </c>
      <c r="C5" s="71" t="s">
        <v>542</v>
      </c>
      <c r="D5" s="279" t="s">
        <v>543</v>
      </c>
      <c r="E5" s="73" t="s">
        <v>141</v>
      </c>
      <c r="F5" s="71" t="s">
        <v>542</v>
      </c>
      <c r="G5" s="71" t="s">
        <v>128</v>
      </c>
      <c r="H5" s="264" t="s">
        <v>544</v>
      </c>
      <c r="I5" s="71" t="s">
        <v>545</v>
      </c>
      <c r="J5" s="122" t="s">
        <v>207</v>
      </c>
      <c r="K5" s="26" t="s">
        <v>468</v>
      </c>
      <c r="L5" s="71" t="s">
        <v>130</v>
      </c>
      <c r="M5" s="71" t="s">
        <v>131</v>
      </c>
      <c r="N5" s="71" t="s">
        <v>542</v>
      </c>
      <c r="O5" s="266" t="s">
        <v>474</v>
      </c>
      <c r="P5" s="75" t="s">
        <v>548</v>
      </c>
      <c r="Q5" s="274" t="s">
        <v>581</v>
      </c>
      <c r="R5" s="116" t="s">
        <v>549</v>
      </c>
      <c r="S5" s="220">
        <v>5406</v>
      </c>
      <c r="T5" s="274" t="s">
        <v>550</v>
      </c>
      <c r="V5" s="42" t="s">
        <v>470</v>
      </c>
      <c r="W5" s="12">
        <f>COUNTIF(C5:P24,"车工")/2</f>
        <v>11</v>
      </c>
    </row>
    <row r="6" spans="1:23" ht="18">
      <c r="A6" s="206"/>
      <c r="B6" s="114" t="s">
        <v>551</v>
      </c>
      <c r="C6" s="71" t="s">
        <v>542</v>
      </c>
      <c r="D6" s="280"/>
      <c r="E6" s="73" t="s">
        <v>141</v>
      </c>
      <c r="F6" s="71" t="s">
        <v>542</v>
      </c>
      <c r="G6" s="71" t="s">
        <v>128</v>
      </c>
      <c r="H6" s="265"/>
      <c r="I6" s="71" t="s">
        <v>545</v>
      </c>
      <c r="J6" s="122" t="s">
        <v>207</v>
      </c>
      <c r="K6" s="26" t="s">
        <v>468</v>
      </c>
      <c r="L6" s="71" t="s">
        <v>130</v>
      </c>
      <c r="M6" s="71" t="s">
        <v>131</v>
      </c>
      <c r="N6" s="71" t="s">
        <v>542</v>
      </c>
      <c r="O6" s="267"/>
      <c r="P6" s="75" t="s">
        <v>548</v>
      </c>
      <c r="Q6" s="283"/>
      <c r="R6" s="117" t="s">
        <v>552</v>
      </c>
      <c r="S6" s="220"/>
      <c r="T6" s="275"/>
      <c r="V6" s="42" t="s">
        <v>469</v>
      </c>
      <c r="W6" s="12">
        <f>COUNTIF(C5:P24,"钳工")/2</f>
        <v>13</v>
      </c>
    </row>
    <row r="7" spans="1:23" ht="18">
      <c r="A7" s="206" t="s">
        <v>553</v>
      </c>
      <c r="B7" s="114" t="s">
        <v>554</v>
      </c>
      <c r="C7" s="71" t="s">
        <v>546</v>
      </c>
      <c r="D7" s="280"/>
      <c r="E7" s="71" t="s">
        <v>131</v>
      </c>
      <c r="F7" s="71" t="s">
        <v>555</v>
      </c>
      <c r="G7" s="75" t="s">
        <v>548</v>
      </c>
      <c r="H7" s="71" t="s">
        <v>556</v>
      </c>
      <c r="I7" s="71" t="s">
        <v>128</v>
      </c>
      <c r="J7" s="71" t="s">
        <v>545</v>
      </c>
      <c r="K7" s="75" t="s">
        <v>579</v>
      </c>
      <c r="L7" s="71" t="s">
        <v>184</v>
      </c>
      <c r="M7" s="73" t="s">
        <v>141</v>
      </c>
      <c r="N7" s="72" t="s">
        <v>150</v>
      </c>
      <c r="O7" s="71" t="s">
        <v>128</v>
      </c>
      <c r="P7" s="73" t="s">
        <v>141</v>
      </c>
      <c r="Q7" s="283"/>
      <c r="R7" s="116" t="s">
        <v>549</v>
      </c>
      <c r="S7" s="220">
        <v>6664</v>
      </c>
      <c r="T7" s="275"/>
      <c r="V7" s="42" t="s">
        <v>401</v>
      </c>
      <c r="W7" s="12">
        <f>COUNTIF(C5:P24,"*铣刨磨*")</f>
        <v>9</v>
      </c>
    </row>
    <row r="8" spans="1:23" ht="18">
      <c r="A8" s="206"/>
      <c r="B8" s="114" t="s">
        <v>557</v>
      </c>
      <c r="C8" s="71" t="s">
        <v>546</v>
      </c>
      <c r="D8" s="280"/>
      <c r="E8" s="71" t="s">
        <v>131</v>
      </c>
      <c r="F8" s="75" t="s">
        <v>475</v>
      </c>
      <c r="G8" s="75" t="s">
        <v>548</v>
      </c>
      <c r="H8" s="75" t="s">
        <v>477</v>
      </c>
      <c r="I8" s="71" t="s">
        <v>128</v>
      </c>
      <c r="J8" s="71" t="s">
        <v>545</v>
      </c>
      <c r="K8" s="75" t="s">
        <v>475</v>
      </c>
      <c r="L8" s="71" t="s">
        <v>577</v>
      </c>
      <c r="M8" s="73" t="s">
        <v>141</v>
      </c>
      <c r="N8" s="71" t="s">
        <v>140</v>
      </c>
      <c r="O8" s="71" t="s">
        <v>128</v>
      </c>
      <c r="P8" s="73" t="s">
        <v>141</v>
      </c>
      <c r="Q8" s="283"/>
      <c r="R8" s="117" t="s">
        <v>558</v>
      </c>
      <c r="S8" s="220"/>
      <c r="T8" s="275"/>
      <c r="V8" s="42" t="s">
        <v>471</v>
      </c>
      <c r="W8" s="12">
        <f>COUNTIF(C5:P24,"*测量*")</f>
        <v>9</v>
      </c>
    </row>
    <row r="9" spans="1:23" ht="17.25" customHeight="1">
      <c r="A9" s="206" t="s">
        <v>559</v>
      </c>
      <c r="B9" s="114" t="s">
        <v>560</v>
      </c>
      <c r="C9" s="71" t="s">
        <v>545</v>
      </c>
      <c r="D9" s="280"/>
      <c r="E9" s="264" t="s">
        <v>561</v>
      </c>
      <c r="F9" s="71" t="s">
        <v>131</v>
      </c>
      <c r="G9" s="71" t="s">
        <v>131</v>
      </c>
      <c r="H9" s="71" t="s">
        <v>128</v>
      </c>
      <c r="I9" s="73" t="s">
        <v>141</v>
      </c>
      <c r="J9" s="71" t="s">
        <v>547</v>
      </c>
      <c r="K9" s="71" t="s">
        <v>545</v>
      </c>
      <c r="L9" s="71" t="s">
        <v>128</v>
      </c>
      <c r="M9" s="75" t="s">
        <v>157</v>
      </c>
      <c r="N9" s="216" t="s">
        <v>562</v>
      </c>
      <c r="O9" s="71" t="s">
        <v>130</v>
      </c>
      <c r="P9" s="71" t="s">
        <v>124</v>
      </c>
      <c r="Q9" s="283"/>
      <c r="R9" s="116" t="s">
        <v>549</v>
      </c>
      <c r="S9" s="268">
        <v>6666</v>
      </c>
      <c r="T9" s="275"/>
      <c r="V9" s="42" t="s">
        <v>468</v>
      </c>
      <c r="W9" s="12">
        <f>COUNTIF(C5:P24,"铸造")/2</f>
        <v>12</v>
      </c>
    </row>
    <row r="10" spans="1:23" ht="18">
      <c r="A10" s="206"/>
      <c r="B10" s="114" t="s">
        <v>563</v>
      </c>
      <c r="C10" s="71" t="s">
        <v>545</v>
      </c>
      <c r="D10" s="280"/>
      <c r="E10" s="265"/>
      <c r="F10" s="71" t="s">
        <v>131</v>
      </c>
      <c r="G10" s="71" t="s">
        <v>131</v>
      </c>
      <c r="H10" s="71" t="s">
        <v>128</v>
      </c>
      <c r="I10" s="73" t="s">
        <v>141</v>
      </c>
      <c r="J10" s="71" t="s">
        <v>547</v>
      </c>
      <c r="K10" s="71" t="s">
        <v>545</v>
      </c>
      <c r="L10" s="71" t="s">
        <v>128</v>
      </c>
      <c r="M10" s="75" t="s">
        <v>157</v>
      </c>
      <c r="N10" s="217"/>
      <c r="O10" s="71" t="s">
        <v>130</v>
      </c>
      <c r="P10" s="71" t="s">
        <v>124</v>
      </c>
      <c r="Q10" s="283"/>
      <c r="R10" s="117" t="s">
        <v>564</v>
      </c>
      <c r="S10" s="269"/>
      <c r="T10" s="275"/>
      <c r="V10" s="42" t="s">
        <v>472</v>
      </c>
      <c r="W10" s="12">
        <f>COUNTIF(C5:P24,"焊接")/2</f>
        <v>11</v>
      </c>
    </row>
    <row r="11" spans="1:23" ht="18">
      <c r="A11" s="206" t="s">
        <v>565</v>
      </c>
      <c r="B11" s="77" t="s">
        <v>566</v>
      </c>
      <c r="C11" s="71" t="s">
        <v>131</v>
      </c>
      <c r="D11" s="280"/>
      <c r="E11" s="71" t="s">
        <v>547</v>
      </c>
      <c r="F11" s="75" t="s">
        <v>548</v>
      </c>
      <c r="G11" s="71" t="s">
        <v>542</v>
      </c>
      <c r="H11" s="71" t="s">
        <v>130</v>
      </c>
      <c r="I11" s="200" t="s">
        <v>567</v>
      </c>
      <c r="J11" s="71" t="s">
        <v>130</v>
      </c>
      <c r="K11" s="71" t="s">
        <v>131</v>
      </c>
      <c r="L11" s="200" t="s">
        <v>578</v>
      </c>
      <c r="M11" s="71" t="s">
        <v>545</v>
      </c>
      <c r="N11" s="71" t="s">
        <v>546</v>
      </c>
      <c r="O11" s="73" t="s">
        <v>568</v>
      </c>
      <c r="P11" s="71" t="s">
        <v>128</v>
      </c>
      <c r="Q11" s="283"/>
      <c r="R11" s="116" t="s">
        <v>549</v>
      </c>
      <c r="S11" s="220">
        <v>7006</v>
      </c>
      <c r="T11" s="275"/>
      <c r="V11" s="42" t="s">
        <v>473</v>
      </c>
      <c r="W11" s="12">
        <f>COUNTIF(C5:P24,"手枪钻拆装")/2</f>
        <v>12</v>
      </c>
    </row>
    <row r="12" spans="1:23" ht="15.75" customHeight="1">
      <c r="A12" s="206"/>
      <c r="B12" s="77" t="s">
        <v>569</v>
      </c>
      <c r="C12" s="71" t="s">
        <v>131</v>
      </c>
      <c r="D12" s="280"/>
      <c r="E12" s="71" t="s">
        <v>547</v>
      </c>
      <c r="F12" s="75" t="s">
        <v>548</v>
      </c>
      <c r="G12" s="71" t="s">
        <v>542</v>
      </c>
      <c r="H12" s="71" t="s">
        <v>130</v>
      </c>
      <c r="I12" s="201"/>
      <c r="J12" s="71" t="s">
        <v>130</v>
      </c>
      <c r="K12" s="71" t="s">
        <v>131</v>
      </c>
      <c r="L12" s="201"/>
      <c r="M12" s="71" t="s">
        <v>545</v>
      </c>
      <c r="N12" s="71" t="s">
        <v>546</v>
      </c>
      <c r="O12" s="73" t="s">
        <v>141</v>
      </c>
      <c r="P12" s="71" t="s">
        <v>128</v>
      </c>
      <c r="Q12" s="283"/>
      <c r="R12" s="117" t="s">
        <v>570</v>
      </c>
      <c r="S12" s="220"/>
      <c r="T12" s="275"/>
      <c r="V12" s="42" t="s">
        <v>156</v>
      </c>
      <c r="W12" s="12">
        <f>COUNTIF(C5:P24,"数车")/2</f>
        <v>9</v>
      </c>
    </row>
    <row r="13" spans="1:23" ht="15.75" customHeight="1">
      <c r="A13" s="209" t="s">
        <v>571</v>
      </c>
      <c r="B13" s="114" t="s">
        <v>572</v>
      </c>
      <c r="C13" s="271" t="s">
        <v>582</v>
      </c>
      <c r="D13" s="280"/>
      <c r="E13" s="71" t="s">
        <v>545</v>
      </c>
      <c r="F13" s="71" t="s">
        <v>546</v>
      </c>
      <c r="G13" s="71" t="s">
        <v>130</v>
      </c>
      <c r="H13" s="73" t="s">
        <v>141</v>
      </c>
      <c r="I13" s="71" t="s">
        <v>547</v>
      </c>
      <c r="J13" s="71" t="s">
        <v>542</v>
      </c>
      <c r="K13" s="73" t="s">
        <v>141</v>
      </c>
      <c r="L13" s="75" t="s">
        <v>548</v>
      </c>
      <c r="M13" s="200" t="s">
        <v>580</v>
      </c>
      <c r="N13" s="71" t="s">
        <v>131</v>
      </c>
      <c r="O13" s="204" t="s">
        <v>476</v>
      </c>
      <c r="P13" s="264" t="s">
        <v>478</v>
      </c>
      <c r="Q13" s="283"/>
      <c r="R13" s="116" t="s">
        <v>549</v>
      </c>
      <c r="S13" s="268">
        <v>5407</v>
      </c>
      <c r="T13" s="275"/>
      <c r="V13" s="26" t="s">
        <v>159</v>
      </c>
      <c r="W13" s="12">
        <f>COUNTIF(C5:P24,"数铣")/2</f>
        <v>9</v>
      </c>
    </row>
    <row r="14" spans="1:23" ht="15.75" customHeight="1">
      <c r="A14" s="210"/>
      <c r="B14" s="114" t="s">
        <v>573</v>
      </c>
      <c r="C14" s="272"/>
      <c r="D14" s="280"/>
      <c r="E14" s="71" t="s">
        <v>545</v>
      </c>
      <c r="F14" s="71" t="s">
        <v>546</v>
      </c>
      <c r="G14" s="71" t="s">
        <v>130</v>
      </c>
      <c r="H14" s="73" t="s">
        <v>141</v>
      </c>
      <c r="I14" s="71" t="s">
        <v>547</v>
      </c>
      <c r="J14" s="71" t="s">
        <v>542</v>
      </c>
      <c r="K14" s="73" t="s">
        <v>141</v>
      </c>
      <c r="L14" s="75" t="s">
        <v>548</v>
      </c>
      <c r="M14" s="201"/>
      <c r="N14" s="71" t="s">
        <v>131</v>
      </c>
      <c r="O14" s="205"/>
      <c r="P14" s="265"/>
      <c r="Q14" s="283"/>
      <c r="R14" s="117" t="s">
        <v>574</v>
      </c>
      <c r="S14" s="269"/>
      <c r="T14" s="275"/>
      <c r="V14" s="26" t="s">
        <v>158</v>
      </c>
      <c r="W14" s="12">
        <f>COUNTIF(C5:P24,"数线")/2</f>
        <v>10</v>
      </c>
    </row>
    <row r="15" spans="1:23" ht="15.75" customHeight="1">
      <c r="A15" s="206" t="s">
        <v>575</v>
      </c>
      <c r="B15" s="114" t="s">
        <v>554</v>
      </c>
      <c r="C15" s="72" t="s">
        <v>150</v>
      </c>
      <c r="D15" s="280"/>
      <c r="E15" s="75" t="s">
        <v>482</v>
      </c>
      <c r="F15" s="71" t="s">
        <v>484</v>
      </c>
      <c r="G15" s="71" t="s">
        <v>206</v>
      </c>
      <c r="H15" s="71" t="s">
        <v>485</v>
      </c>
      <c r="I15" s="71" t="s">
        <v>488</v>
      </c>
      <c r="J15" s="71" t="s">
        <v>128</v>
      </c>
      <c r="K15" s="71" t="s">
        <v>488</v>
      </c>
      <c r="L15" s="73" t="s">
        <v>141</v>
      </c>
      <c r="M15" s="71" t="s">
        <v>128</v>
      </c>
      <c r="N15" s="71" t="s">
        <v>491</v>
      </c>
      <c r="O15" s="75" t="s">
        <v>481</v>
      </c>
      <c r="P15" s="75" t="s">
        <v>483</v>
      </c>
      <c r="Q15" s="283"/>
      <c r="R15" s="116" t="s">
        <v>479</v>
      </c>
      <c r="S15" s="277" t="s">
        <v>492</v>
      </c>
      <c r="T15" s="275"/>
      <c r="V15" s="27" t="s">
        <v>157</v>
      </c>
      <c r="W15" s="12">
        <f>COUNTIF(C5:P24,"CADCAM")/2</f>
        <v>10</v>
      </c>
    </row>
    <row r="16" spans="1:23" ht="15.75" customHeight="1">
      <c r="A16" s="206"/>
      <c r="B16" s="114" t="s">
        <v>493</v>
      </c>
      <c r="C16" s="71" t="s">
        <v>140</v>
      </c>
      <c r="D16" s="280"/>
      <c r="E16" s="75" t="s">
        <v>482</v>
      </c>
      <c r="F16" s="71" t="s">
        <v>484</v>
      </c>
      <c r="G16" s="71" t="s">
        <v>491</v>
      </c>
      <c r="H16" s="71" t="s">
        <v>485</v>
      </c>
      <c r="I16" s="71" t="s">
        <v>488</v>
      </c>
      <c r="J16" s="71" t="s">
        <v>128</v>
      </c>
      <c r="K16" s="71" t="s">
        <v>488</v>
      </c>
      <c r="L16" s="73" t="s">
        <v>141</v>
      </c>
      <c r="M16" s="71" t="s">
        <v>128</v>
      </c>
      <c r="N16" s="71" t="s">
        <v>490</v>
      </c>
      <c r="O16" s="75" t="s">
        <v>494</v>
      </c>
      <c r="P16" s="75" t="s">
        <v>481</v>
      </c>
      <c r="Q16" s="283"/>
      <c r="R16" s="117" t="s">
        <v>495</v>
      </c>
      <c r="S16" s="278"/>
      <c r="T16" s="275"/>
      <c r="V16" s="101" t="s">
        <v>137</v>
      </c>
      <c r="W16" s="12">
        <f>COUNTIF(C5:P24,"*雕刻*")-COUNTIF(C5:P24,"*五轴雕刻*")</f>
        <v>10</v>
      </c>
    </row>
    <row r="17" spans="1:23" ht="15.75" customHeight="1">
      <c r="A17" s="206" t="s">
        <v>496</v>
      </c>
      <c r="B17" s="114" t="s">
        <v>486</v>
      </c>
      <c r="C17" s="71" t="s">
        <v>497</v>
      </c>
      <c r="D17" s="280"/>
      <c r="E17" s="71" t="s">
        <v>498</v>
      </c>
      <c r="F17" s="75" t="s">
        <v>494</v>
      </c>
      <c r="G17" s="72" t="s">
        <v>150</v>
      </c>
      <c r="H17" s="71" t="s">
        <v>480</v>
      </c>
      <c r="I17" s="84" t="s">
        <v>499</v>
      </c>
      <c r="J17" s="71" t="s">
        <v>490</v>
      </c>
      <c r="K17" s="71" t="s">
        <v>140</v>
      </c>
      <c r="L17" s="71" t="s">
        <v>488</v>
      </c>
      <c r="M17" s="71" t="s">
        <v>485</v>
      </c>
      <c r="N17" s="73" t="s">
        <v>141</v>
      </c>
      <c r="O17" s="71" t="s">
        <v>484</v>
      </c>
      <c r="P17" s="71" t="s">
        <v>130</v>
      </c>
      <c r="Q17" s="283"/>
      <c r="R17" s="116" t="s">
        <v>479</v>
      </c>
      <c r="S17" s="277" t="s">
        <v>500</v>
      </c>
      <c r="T17" s="275"/>
      <c r="V17" s="31" t="s">
        <v>142</v>
      </c>
      <c r="W17" s="12">
        <f>COUNTIF(C5:P24,"*快速成型*")</f>
        <v>7</v>
      </c>
    </row>
    <row r="18" spans="1:23" ht="15.75" customHeight="1">
      <c r="A18" s="206"/>
      <c r="B18" s="114" t="s">
        <v>501</v>
      </c>
      <c r="C18" s="71" t="s">
        <v>497</v>
      </c>
      <c r="D18" s="280"/>
      <c r="E18" s="75" t="s">
        <v>494</v>
      </c>
      <c r="F18" s="75" t="s">
        <v>499</v>
      </c>
      <c r="G18" s="71" t="s">
        <v>140</v>
      </c>
      <c r="H18" s="71" t="s">
        <v>480</v>
      </c>
      <c r="I18" s="71" t="s">
        <v>491</v>
      </c>
      <c r="J18" s="71" t="s">
        <v>498</v>
      </c>
      <c r="K18" s="72" t="s">
        <v>150</v>
      </c>
      <c r="L18" s="71" t="s">
        <v>488</v>
      </c>
      <c r="M18" s="71" t="s">
        <v>485</v>
      </c>
      <c r="N18" s="73" t="s">
        <v>141</v>
      </c>
      <c r="O18" s="71" t="s">
        <v>484</v>
      </c>
      <c r="P18" s="71" t="s">
        <v>130</v>
      </c>
      <c r="Q18" s="284"/>
      <c r="R18" s="117" t="s">
        <v>502</v>
      </c>
      <c r="S18" s="278"/>
      <c r="T18" s="275"/>
      <c r="V18" s="35" t="s">
        <v>144</v>
      </c>
      <c r="W18" s="12">
        <f>COUNTIF(C5:P24,"*柔性单元*")</f>
        <v>8</v>
      </c>
    </row>
    <row r="19" spans="1:23" ht="15.75" customHeight="1">
      <c r="A19" s="209" t="s">
        <v>503</v>
      </c>
      <c r="B19" s="114" t="s">
        <v>504</v>
      </c>
      <c r="C19" s="264" t="s">
        <v>505</v>
      </c>
      <c r="D19" s="280"/>
      <c r="E19" s="71" t="s">
        <v>506</v>
      </c>
      <c r="F19" s="73" t="s">
        <v>141</v>
      </c>
      <c r="G19" s="216" t="s">
        <v>487</v>
      </c>
      <c r="H19" s="71" t="s">
        <v>484</v>
      </c>
      <c r="I19" s="71" t="s">
        <v>131</v>
      </c>
      <c r="J19" s="204" t="s">
        <v>507</v>
      </c>
      <c r="K19" s="71" t="s">
        <v>128</v>
      </c>
      <c r="L19" s="71" t="s">
        <v>131</v>
      </c>
      <c r="M19" s="71" t="s">
        <v>480</v>
      </c>
      <c r="N19" s="71" t="s">
        <v>128</v>
      </c>
      <c r="O19" s="75" t="s">
        <v>482</v>
      </c>
      <c r="P19" s="71" t="s">
        <v>480</v>
      </c>
      <c r="Q19" s="274" t="s">
        <v>467</v>
      </c>
      <c r="R19" s="116" t="s">
        <v>479</v>
      </c>
      <c r="S19" s="268">
        <v>6623</v>
      </c>
      <c r="T19" s="275"/>
      <c r="V19" s="35" t="s">
        <v>146</v>
      </c>
      <c r="W19" s="12">
        <f>COUNTIF(C5:P24,"*五轴雕刻*")</f>
        <v>9</v>
      </c>
    </row>
    <row r="20" spans="1:23" ht="15.75" customHeight="1">
      <c r="A20" s="210"/>
      <c r="B20" s="114" t="s">
        <v>508</v>
      </c>
      <c r="C20" s="265"/>
      <c r="D20" s="280"/>
      <c r="E20" s="71" t="s">
        <v>506</v>
      </c>
      <c r="F20" s="73" t="s">
        <v>141</v>
      </c>
      <c r="G20" s="217"/>
      <c r="H20" s="71" t="s">
        <v>484</v>
      </c>
      <c r="I20" s="71" t="s">
        <v>131</v>
      </c>
      <c r="J20" s="205"/>
      <c r="K20" s="71" t="s">
        <v>128</v>
      </c>
      <c r="L20" s="71" t="s">
        <v>131</v>
      </c>
      <c r="M20" s="71" t="s">
        <v>480</v>
      </c>
      <c r="N20" s="71" t="s">
        <v>128</v>
      </c>
      <c r="O20" s="75" t="s">
        <v>482</v>
      </c>
      <c r="P20" s="71" t="s">
        <v>480</v>
      </c>
      <c r="Q20" s="283"/>
      <c r="R20" s="117" t="s">
        <v>509</v>
      </c>
      <c r="S20" s="269"/>
      <c r="T20" s="275"/>
      <c r="V20" s="64" t="s">
        <v>247</v>
      </c>
      <c r="W20" s="12">
        <f>COUNTIF(C5:P24,"*机械手臂*")</f>
        <v>9</v>
      </c>
    </row>
    <row r="21" spans="1:23" ht="16.5" customHeight="1">
      <c r="A21" s="209" t="s">
        <v>96</v>
      </c>
      <c r="B21" s="114" t="s">
        <v>504</v>
      </c>
      <c r="C21" s="71" t="s">
        <v>485</v>
      </c>
      <c r="D21" s="280"/>
      <c r="E21" s="71" t="s">
        <v>488</v>
      </c>
      <c r="F21" s="71" t="s">
        <v>497</v>
      </c>
      <c r="G21" s="71" t="s">
        <v>480</v>
      </c>
      <c r="H21" s="75" t="s">
        <v>482</v>
      </c>
      <c r="I21" s="75" t="s">
        <v>482</v>
      </c>
      <c r="J21" s="216" t="s">
        <v>489</v>
      </c>
      <c r="K21" s="262" t="s">
        <v>454</v>
      </c>
      <c r="L21" s="71" t="s">
        <v>484</v>
      </c>
      <c r="M21" s="71" t="s">
        <v>130</v>
      </c>
      <c r="N21" s="71" t="s">
        <v>130</v>
      </c>
      <c r="O21" s="71" t="s">
        <v>480</v>
      </c>
      <c r="P21" s="71" t="s">
        <v>485</v>
      </c>
      <c r="Q21" s="283"/>
      <c r="R21" s="116" t="s">
        <v>479</v>
      </c>
      <c r="S21" s="268">
        <v>6624</v>
      </c>
      <c r="T21" s="275"/>
      <c r="V21" s="103" t="s">
        <v>348</v>
      </c>
      <c r="W21" s="12">
        <f>COUNTIF(C5:P24,"*滚齿机*")</f>
        <v>8</v>
      </c>
    </row>
    <row r="22" spans="1:23" ht="18">
      <c r="A22" s="210"/>
      <c r="B22" s="114" t="s">
        <v>508</v>
      </c>
      <c r="C22" s="71" t="s">
        <v>485</v>
      </c>
      <c r="D22" s="280"/>
      <c r="E22" s="71" t="s">
        <v>488</v>
      </c>
      <c r="F22" s="71" t="s">
        <v>497</v>
      </c>
      <c r="G22" s="71" t="s">
        <v>480</v>
      </c>
      <c r="H22" s="75" t="s">
        <v>482</v>
      </c>
      <c r="I22" s="75" t="s">
        <v>482</v>
      </c>
      <c r="J22" s="217"/>
      <c r="K22" s="263"/>
      <c r="L22" s="71" t="s">
        <v>484</v>
      </c>
      <c r="M22" s="71" t="s">
        <v>130</v>
      </c>
      <c r="N22" s="71" t="s">
        <v>130</v>
      </c>
      <c r="O22" s="71" t="s">
        <v>480</v>
      </c>
      <c r="P22" s="71" t="s">
        <v>485</v>
      </c>
      <c r="Q22" s="283"/>
      <c r="R22" s="117" t="s">
        <v>510</v>
      </c>
      <c r="S22" s="269"/>
      <c r="T22" s="275"/>
      <c r="V22" s="102" t="s">
        <v>313</v>
      </c>
      <c r="W22" s="12">
        <f>COUNTIF(C5:P24,"*数磨*")</f>
        <v>8</v>
      </c>
    </row>
    <row r="23" spans="1:23" ht="18" customHeight="1">
      <c r="A23" s="209" t="s">
        <v>511</v>
      </c>
      <c r="B23" s="114" t="s">
        <v>504</v>
      </c>
      <c r="C23" s="71" t="s">
        <v>506</v>
      </c>
      <c r="D23" s="280"/>
      <c r="E23" s="71" t="s">
        <v>497</v>
      </c>
      <c r="F23" s="260" t="s">
        <v>512</v>
      </c>
      <c r="G23" s="73" t="s">
        <v>141</v>
      </c>
      <c r="H23" s="71" t="s">
        <v>488</v>
      </c>
      <c r="I23" s="71" t="s">
        <v>130</v>
      </c>
      <c r="J23" s="71" t="s">
        <v>131</v>
      </c>
      <c r="K23" s="71" t="s">
        <v>480</v>
      </c>
      <c r="L23" s="71" t="s">
        <v>156</v>
      </c>
      <c r="M23" s="258" t="s">
        <v>576</v>
      </c>
      <c r="N23" s="75" t="s">
        <v>482</v>
      </c>
      <c r="O23" s="71" t="s">
        <v>485</v>
      </c>
      <c r="P23" s="71" t="s">
        <v>131</v>
      </c>
      <c r="Q23" s="283"/>
      <c r="R23" s="116" t="s">
        <v>479</v>
      </c>
      <c r="S23" s="268">
        <v>6622</v>
      </c>
      <c r="T23" s="275"/>
      <c r="V23" s="108" t="s">
        <v>145</v>
      </c>
      <c r="W23" s="12">
        <f>COUNTIF(C5:P24,"*仿真*")</f>
        <v>5</v>
      </c>
    </row>
    <row r="24" spans="1:20" ht="15.75" customHeight="1">
      <c r="A24" s="210"/>
      <c r="B24" s="114" t="s">
        <v>513</v>
      </c>
      <c r="C24" s="71" t="s">
        <v>506</v>
      </c>
      <c r="D24" s="281"/>
      <c r="E24" s="71" t="s">
        <v>497</v>
      </c>
      <c r="F24" s="261"/>
      <c r="G24" s="73" t="s">
        <v>141</v>
      </c>
      <c r="H24" s="71" t="s">
        <v>488</v>
      </c>
      <c r="I24" s="71" t="s">
        <v>130</v>
      </c>
      <c r="J24" s="71" t="s">
        <v>131</v>
      </c>
      <c r="K24" s="71" t="s">
        <v>480</v>
      </c>
      <c r="L24" s="71" t="s">
        <v>156</v>
      </c>
      <c r="M24" s="259"/>
      <c r="N24" s="75" t="s">
        <v>482</v>
      </c>
      <c r="O24" s="71" t="s">
        <v>485</v>
      </c>
      <c r="P24" s="71" t="s">
        <v>131</v>
      </c>
      <c r="Q24" s="284"/>
      <c r="R24" s="117" t="s">
        <v>514</v>
      </c>
      <c r="S24" s="269"/>
      <c r="T24" s="276"/>
    </row>
    <row r="25" spans="1:22" ht="15.75" customHeight="1">
      <c r="A25" s="223" t="s">
        <v>515</v>
      </c>
      <c r="B25" s="234" t="s">
        <v>516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V25" s="108"/>
    </row>
    <row r="26" spans="1:20" ht="15.75" customHeight="1">
      <c r="A26" s="22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</row>
    <row r="27" spans="1:20" ht="15" customHeight="1">
      <c r="A27" s="22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</row>
    <row r="28" spans="1:20" ht="17.25" customHeight="1">
      <c r="A28" s="223"/>
      <c r="B28" s="270" t="s">
        <v>13</v>
      </c>
      <c r="C28" s="270"/>
      <c r="D28" s="270"/>
      <c r="E28" s="78" t="s">
        <v>124</v>
      </c>
      <c r="F28" s="78">
        <v>1147</v>
      </c>
      <c r="G28" s="78" t="s">
        <v>150</v>
      </c>
      <c r="H28" s="78">
        <v>1143</v>
      </c>
      <c r="I28" s="78" t="s">
        <v>128</v>
      </c>
      <c r="J28" s="78">
        <v>1334</v>
      </c>
      <c r="K28" s="79" t="s">
        <v>129</v>
      </c>
      <c r="L28" s="79">
        <v>4421</v>
      </c>
      <c r="M28" s="79" t="s">
        <v>517</v>
      </c>
      <c r="N28" s="78">
        <v>5106</v>
      </c>
      <c r="O28" s="84" t="s">
        <v>518</v>
      </c>
      <c r="P28" s="118">
        <v>5106</v>
      </c>
      <c r="Q28" s="119"/>
      <c r="R28" s="120"/>
      <c r="S28" s="72"/>
      <c r="T28" s="121"/>
    </row>
    <row r="29" spans="1:20" ht="17.25">
      <c r="A29" s="4"/>
      <c r="B29" s="4"/>
      <c r="C29" s="5"/>
      <c r="D29" s="5"/>
      <c r="E29" s="101" t="s">
        <v>130</v>
      </c>
      <c r="F29" s="101">
        <v>4422</v>
      </c>
      <c r="G29" s="101" t="s">
        <v>131</v>
      </c>
      <c r="H29" s="101">
        <v>1138</v>
      </c>
      <c r="I29" s="101" t="s">
        <v>132</v>
      </c>
      <c r="J29" s="101">
        <v>1133</v>
      </c>
      <c r="K29" s="101" t="s">
        <v>133</v>
      </c>
      <c r="L29" s="101">
        <v>1135</v>
      </c>
      <c r="M29" s="101" t="s">
        <v>134</v>
      </c>
      <c r="N29" s="101">
        <v>1128</v>
      </c>
      <c r="O29" s="102" t="s">
        <v>135</v>
      </c>
      <c r="P29" s="102">
        <v>1245</v>
      </c>
      <c r="Q29" s="37"/>
      <c r="R29" s="37"/>
      <c r="S29" s="3"/>
      <c r="T29" s="8"/>
    </row>
    <row r="30" spans="1:20" ht="14.25" customHeight="1">
      <c r="A30" s="4"/>
      <c r="B30" s="4"/>
      <c r="C30" s="5"/>
      <c r="D30" s="40"/>
      <c r="E30" s="32" t="s">
        <v>136</v>
      </c>
      <c r="F30" s="101">
        <v>1127</v>
      </c>
      <c r="G30" s="101" t="s">
        <v>137</v>
      </c>
      <c r="H30" s="101">
        <v>3104</v>
      </c>
      <c r="I30" s="101" t="s">
        <v>138</v>
      </c>
      <c r="J30" s="35">
        <v>5106</v>
      </c>
      <c r="K30" s="101" t="s">
        <v>139</v>
      </c>
      <c r="L30" s="35">
        <v>5106</v>
      </c>
      <c r="M30" s="101" t="s">
        <v>140</v>
      </c>
      <c r="N30" s="101">
        <v>1248</v>
      </c>
      <c r="O30" s="39" t="s">
        <v>141</v>
      </c>
      <c r="P30" s="102">
        <v>1236</v>
      </c>
      <c r="Q30" s="39"/>
      <c r="R30" s="37"/>
      <c r="S30" s="3"/>
      <c r="T30" s="8"/>
    </row>
    <row r="31" spans="1:20" ht="17.25">
      <c r="A31" s="4"/>
      <c r="B31" s="4"/>
      <c r="C31" s="3"/>
      <c r="D31" s="3"/>
      <c r="E31" s="31" t="s">
        <v>142</v>
      </c>
      <c r="F31" s="101">
        <v>1343</v>
      </c>
      <c r="G31" s="34" t="s">
        <v>143</v>
      </c>
      <c r="H31" s="107">
        <v>5106</v>
      </c>
      <c r="I31" s="35" t="s">
        <v>144</v>
      </c>
      <c r="J31" s="35">
        <v>5106</v>
      </c>
      <c r="K31" s="108" t="s">
        <v>145</v>
      </c>
      <c r="L31" s="35">
        <v>1446</v>
      </c>
      <c r="M31" s="35" t="s">
        <v>146</v>
      </c>
      <c r="N31" s="101">
        <v>5106</v>
      </c>
      <c r="O31" s="64" t="s">
        <v>247</v>
      </c>
      <c r="P31" s="109">
        <v>1435</v>
      </c>
      <c r="Q31" s="3"/>
      <c r="R31" s="11"/>
      <c r="S31" s="3"/>
      <c r="T31" s="8"/>
    </row>
    <row r="32" spans="1:20" ht="17.25">
      <c r="A32" s="4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 t="s">
        <v>95</v>
      </c>
      <c r="O32" s="3"/>
      <c r="P32" s="3"/>
      <c r="Q32" s="3"/>
      <c r="R32" s="3"/>
      <c r="S32" s="3"/>
      <c r="T32" s="8"/>
    </row>
    <row r="33" spans="1:20" ht="14.25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</row>
    <row r="34" spans="1:20" ht="14.2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</row>
    <row r="35" ht="14.25">
      <c r="D35" s="282"/>
    </row>
    <row r="36" ht="14.25">
      <c r="D36" s="282"/>
    </row>
    <row r="37" ht="14.25">
      <c r="D37" s="282"/>
    </row>
    <row r="38" ht="14.25">
      <c r="D38" s="282"/>
    </row>
  </sheetData>
  <sheetProtection/>
  <mergeCells count="54">
    <mergeCell ref="A15:A16"/>
    <mergeCell ref="A17:A18"/>
    <mergeCell ref="D35:D36"/>
    <mergeCell ref="D37:D38"/>
    <mergeCell ref="Q5:Q18"/>
    <mergeCell ref="Q19:Q24"/>
    <mergeCell ref="A23:A24"/>
    <mergeCell ref="A19:A20"/>
    <mergeCell ref="A33:T34"/>
    <mergeCell ref="A25:A28"/>
    <mergeCell ref="B3:B4"/>
    <mergeCell ref="A11:A12"/>
    <mergeCell ref="S13:S14"/>
    <mergeCell ref="S21:S22"/>
    <mergeCell ref="A3:A4"/>
    <mergeCell ref="S7:S8"/>
    <mergeCell ref="Q3:Q4"/>
    <mergeCell ref="A7:A8"/>
    <mergeCell ref="A13:A14"/>
    <mergeCell ref="D5:D24"/>
    <mergeCell ref="A1:T1"/>
    <mergeCell ref="A2:C2"/>
    <mergeCell ref="S3:S4"/>
    <mergeCell ref="T3:T4"/>
    <mergeCell ref="A5:A6"/>
    <mergeCell ref="S5:S6"/>
    <mergeCell ref="T5:T24"/>
    <mergeCell ref="S11:S12"/>
    <mergeCell ref="S15:S16"/>
    <mergeCell ref="S17:S18"/>
    <mergeCell ref="B25:T27"/>
    <mergeCell ref="A9:A10"/>
    <mergeCell ref="S23:S24"/>
    <mergeCell ref="S9:S10"/>
    <mergeCell ref="B28:D28"/>
    <mergeCell ref="A21:A22"/>
    <mergeCell ref="S19:S20"/>
    <mergeCell ref="C13:C14"/>
    <mergeCell ref="C19:C20"/>
    <mergeCell ref="E9:E10"/>
    <mergeCell ref="I11:I12"/>
    <mergeCell ref="L11:L12"/>
    <mergeCell ref="M13:M14"/>
    <mergeCell ref="O13:O14"/>
    <mergeCell ref="P13:P14"/>
    <mergeCell ref="H5:H6"/>
    <mergeCell ref="O5:O6"/>
    <mergeCell ref="N9:N10"/>
    <mergeCell ref="M23:M24"/>
    <mergeCell ref="F23:F24"/>
    <mergeCell ref="G19:G20"/>
    <mergeCell ref="J19:J20"/>
    <mergeCell ref="J21:J22"/>
    <mergeCell ref="K21:K22"/>
  </mergeCells>
  <printOptions horizontalCentered="1"/>
  <pageMargins left="0.2755905511811024" right="0.15748031496062992" top="0.35433070866141736" bottom="0.31496062992125984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X35"/>
  <sheetViews>
    <sheetView zoomScale="85" zoomScaleNormal="85" zoomScalePageLayoutView="0" workbookViewId="0" topLeftCell="A1">
      <selection activeCell="H19" sqref="H19"/>
    </sheetView>
  </sheetViews>
  <sheetFormatPr defaultColWidth="9.00390625" defaultRowHeight="14.25"/>
  <cols>
    <col min="1" max="1" width="9.75390625" style="123" customWidth="1"/>
    <col min="2" max="2" width="7.125" style="123" customWidth="1"/>
    <col min="3" max="3" width="8.00390625" style="123" customWidth="1"/>
    <col min="4" max="6" width="8.125" style="123" customWidth="1"/>
    <col min="7" max="7" width="8.375" style="123" customWidth="1"/>
    <col min="8" max="13" width="8.125" style="123" customWidth="1"/>
    <col min="14" max="14" width="8.625" style="123" customWidth="1"/>
    <col min="15" max="16" width="8.00390625" style="123" customWidth="1"/>
    <col min="17" max="17" width="6.625" style="123" customWidth="1"/>
    <col min="18" max="18" width="6.00390625" style="123" customWidth="1"/>
    <col min="19" max="19" width="7.125" style="136" customWidth="1"/>
    <col min="20" max="20" width="5.875" style="123" customWidth="1"/>
    <col min="21" max="21" width="4.50390625" style="123" customWidth="1"/>
    <col min="22" max="16384" width="9.00390625" style="123" customWidth="1"/>
  </cols>
  <sheetData>
    <row r="1" spans="1:20" ht="27.75" customHeight="1">
      <c r="A1" s="165" t="s">
        <v>613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4.25" customHeight="1">
      <c r="A2" s="197" t="s">
        <v>614</v>
      </c>
      <c r="B2" s="197"/>
      <c r="C2" s="1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4"/>
      <c r="T2" s="2"/>
    </row>
    <row r="3" spans="1:20" ht="15.75" customHeight="1">
      <c r="A3" s="172" t="s">
        <v>615</v>
      </c>
      <c r="B3" s="172" t="s">
        <v>616</v>
      </c>
      <c r="C3" s="28" t="s">
        <v>617</v>
      </c>
      <c r="D3" s="28" t="s">
        <v>618</v>
      </c>
      <c r="E3" s="28" t="s">
        <v>619</v>
      </c>
      <c r="F3" s="28" t="s">
        <v>620</v>
      </c>
      <c r="G3" s="28" t="s">
        <v>621</v>
      </c>
      <c r="H3" s="28" t="s">
        <v>622</v>
      </c>
      <c r="I3" s="28" t="s">
        <v>623</v>
      </c>
      <c r="J3" s="28" t="s">
        <v>617</v>
      </c>
      <c r="K3" s="28" t="s">
        <v>618</v>
      </c>
      <c r="L3" s="28" t="s">
        <v>619</v>
      </c>
      <c r="M3" s="28" t="s">
        <v>10</v>
      </c>
      <c r="N3" s="28" t="s">
        <v>621</v>
      </c>
      <c r="O3" s="28" t="s">
        <v>622</v>
      </c>
      <c r="P3" s="28" t="s">
        <v>623</v>
      </c>
      <c r="Q3" s="195" t="s">
        <v>624</v>
      </c>
      <c r="R3" s="52" t="s">
        <v>625</v>
      </c>
      <c r="S3" s="235" t="s">
        <v>626</v>
      </c>
      <c r="T3" s="248" t="s">
        <v>627</v>
      </c>
    </row>
    <row r="4" spans="1:20" ht="15.75" customHeight="1">
      <c r="A4" s="173"/>
      <c r="B4" s="173"/>
      <c r="C4" s="30" t="s">
        <v>628</v>
      </c>
      <c r="D4" s="30" t="s">
        <v>56</v>
      </c>
      <c r="E4" s="30" t="s">
        <v>57</v>
      </c>
      <c r="F4" s="30" t="s">
        <v>58</v>
      </c>
      <c r="G4" s="30" t="s">
        <v>59</v>
      </c>
      <c r="H4" s="30" t="s">
        <v>629</v>
      </c>
      <c r="I4" s="30" t="s">
        <v>629</v>
      </c>
      <c r="J4" s="30" t="s">
        <v>102</v>
      </c>
      <c r="K4" s="30" t="s">
        <v>103</v>
      </c>
      <c r="L4" s="30" t="s">
        <v>60</v>
      </c>
      <c r="M4" s="30" t="s">
        <v>61</v>
      </c>
      <c r="N4" s="30" t="s">
        <v>62</v>
      </c>
      <c r="O4" s="30" t="s">
        <v>630</v>
      </c>
      <c r="P4" s="30" t="s">
        <v>630</v>
      </c>
      <c r="Q4" s="253"/>
      <c r="R4" s="45" t="s">
        <v>464</v>
      </c>
      <c r="S4" s="235"/>
      <c r="T4" s="248"/>
    </row>
    <row r="5" spans="1:24" ht="15.75" customHeight="1">
      <c r="A5" s="288" t="s">
        <v>631</v>
      </c>
      <c r="B5" s="30" t="s">
        <v>632</v>
      </c>
      <c r="C5" s="42" t="s">
        <v>584</v>
      </c>
      <c r="D5" s="46" t="s">
        <v>157</v>
      </c>
      <c r="E5" s="43" t="s">
        <v>141</v>
      </c>
      <c r="F5" s="42" t="s">
        <v>584</v>
      </c>
      <c r="G5" s="42" t="s">
        <v>128</v>
      </c>
      <c r="H5" s="189" t="s">
        <v>583</v>
      </c>
      <c r="I5" s="42" t="s">
        <v>633</v>
      </c>
      <c r="J5" s="42" t="s">
        <v>634</v>
      </c>
      <c r="K5" s="42" t="s">
        <v>635</v>
      </c>
      <c r="L5" s="42" t="s">
        <v>130</v>
      </c>
      <c r="M5" s="42" t="s">
        <v>131</v>
      </c>
      <c r="N5" s="42" t="s">
        <v>584</v>
      </c>
      <c r="O5" s="291" t="s">
        <v>585</v>
      </c>
      <c r="P5" s="46" t="s">
        <v>636</v>
      </c>
      <c r="Q5" s="186" t="s">
        <v>691</v>
      </c>
      <c r="R5" s="126" t="s">
        <v>465</v>
      </c>
      <c r="S5" s="168" t="s">
        <v>690</v>
      </c>
      <c r="T5" s="195" t="s">
        <v>637</v>
      </c>
      <c r="W5" s="42" t="s">
        <v>584</v>
      </c>
      <c r="X5" s="127">
        <f>COUNTIF(C5:Q22,"车工")/2</f>
        <v>10</v>
      </c>
    </row>
    <row r="6" spans="1:24" ht="15.75" customHeight="1">
      <c r="A6" s="288"/>
      <c r="B6" s="30" t="s">
        <v>638</v>
      </c>
      <c r="C6" s="42" t="s">
        <v>601</v>
      </c>
      <c r="D6" s="46" t="s">
        <v>157</v>
      </c>
      <c r="E6" s="43" t="s">
        <v>141</v>
      </c>
      <c r="F6" s="42" t="s">
        <v>601</v>
      </c>
      <c r="G6" s="42" t="s">
        <v>128</v>
      </c>
      <c r="H6" s="190"/>
      <c r="I6" s="42" t="s">
        <v>603</v>
      </c>
      <c r="J6" s="42" t="s">
        <v>593</v>
      </c>
      <c r="K6" s="42" t="s">
        <v>606</v>
      </c>
      <c r="L6" s="42" t="s">
        <v>130</v>
      </c>
      <c r="M6" s="42" t="s">
        <v>131</v>
      </c>
      <c r="N6" s="42" t="s">
        <v>601</v>
      </c>
      <c r="O6" s="292"/>
      <c r="P6" s="46" t="s">
        <v>604</v>
      </c>
      <c r="Q6" s="289"/>
      <c r="R6" s="126" t="s">
        <v>685</v>
      </c>
      <c r="S6" s="169"/>
      <c r="T6" s="196"/>
      <c r="W6" s="42" t="s">
        <v>607</v>
      </c>
      <c r="X6" s="127">
        <f>COUNTIF(C5:Q22,"钳工")/2</f>
        <v>11</v>
      </c>
    </row>
    <row r="7" spans="1:24" ht="15.75" customHeight="1">
      <c r="A7" s="166" t="s">
        <v>639</v>
      </c>
      <c r="B7" s="30" t="s">
        <v>605</v>
      </c>
      <c r="C7" s="246" t="s">
        <v>608</v>
      </c>
      <c r="D7" s="42" t="s">
        <v>131</v>
      </c>
      <c r="E7" s="42" t="s">
        <v>603</v>
      </c>
      <c r="F7" s="42" t="s">
        <v>593</v>
      </c>
      <c r="G7" s="42" t="s">
        <v>130</v>
      </c>
      <c r="H7" s="43" t="s">
        <v>141</v>
      </c>
      <c r="I7" s="42" t="s">
        <v>606</v>
      </c>
      <c r="J7" s="42" t="s">
        <v>601</v>
      </c>
      <c r="K7" s="43" t="s">
        <v>141</v>
      </c>
      <c r="L7" s="46" t="s">
        <v>604</v>
      </c>
      <c r="M7" s="189" t="s">
        <v>680</v>
      </c>
      <c r="N7" s="42" t="s">
        <v>131</v>
      </c>
      <c r="O7" s="256" t="s">
        <v>640</v>
      </c>
      <c r="P7" s="174" t="s">
        <v>641</v>
      </c>
      <c r="Q7" s="289"/>
      <c r="R7" s="126" t="s">
        <v>211</v>
      </c>
      <c r="S7" s="168" t="s">
        <v>642</v>
      </c>
      <c r="T7" s="196"/>
      <c r="W7" s="42" t="s">
        <v>643</v>
      </c>
      <c r="X7" s="127">
        <f>COUNTIF(C5:Q22,"*铣刨磨*")</f>
        <v>9</v>
      </c>
    </row>
    <row r="8" spans="1:24" ht="15.75" customHeight="1">
      <c r="A8" s="166"/>
      <c r="B8" s="30" t="s">
        <v>644</v>
      </c>
      <c r="C8" s="247"/>
      <c r="D8" s="42" t="s">
        <v>131</v>
      </c>
      <c r="E8" s="42" t="s">
        <v>603</v>
      </c>
      <c r="F8" s="42" t="s">
        <v>593</v>
      </c>
      <c r="G8" s="42" t="s">
        <v>130</v>
      </c>
      <c r="H8" s="43" t="s">
        <v>141</v>
      </c>
      <c r="I8" s="42" t="s">
        <v>606</v>
      </c>
      <c r="J8" s="42" t="s">
        <v>601</v>
      </c>
      <c r="K8" s="43" t="s">
        <v>141</v>
      </c>
      <c r="L8" s="46" t="s">
        <v>604</v>
      </c>
      <c r="M8" s="190"/>
      <c r="N8" s="42" t="s">
        <v>131</v>
      </c>
      <c r="O8" s="257"/>
      <c r="P8" s="175"/>
      <c r="Q8" s="289"/>
      <c r="R8" s="126" t="s">
        <v>211</v>
      </c>
      <c r="S8" s="169"/>
      <c r="T8" s="196"/>
      <c r="W8" s="42" t="s">
        <v>645</v>
      </c>
      <c r="X8" s="127">
        <f>COUNTIF(C5:Q22,"*测量*")</f>
        <v>9</v>
      </c>
    </row>
    <row r="9" spans="1:24" ht="15.75" customHeight="1">
      <c r="A9" s="166" t="s">
        <v>646</v>
      </c>
      <c r="B9" s="30" t="s">
        <v>647</v>
      </c>
      <c r="C9" s="42" t="s">
        <v>603</v>
      </c>
      <c r="D9" s="256" t="s">
        <v>682</v>
      </c>
      <c r="E9" s="174" t="s">
        <v>648</v>
      </c>
      <c r="F9" s="42" t="s">
        <v>131</v>
      </c>
      <c r="G9" s="42" t="s">
        <v>131</v>
      </c>
      <c r="H9" s="42" t="s">
        <v>128</v>
      </c>
      <c r="I9" s="43" t="s">
        <v>141</v>
      </c>
      <c r="J9" s="42" t="s">
        <v>606</v>
      </c>
      <c r="K9" s="42" t="s">
        <v>603</v>
      </c>
      <c r="L9" s="42" t="s">
        <v>128</v>
      </c>
      <c r="M9" s="46" t="s">
        <v>604</v>
      </c>
      <c r="N9" s="246" t="s">
        <v>649</v>
      </c>
      <c r="O9" s="42" t="s">
        <v>130</v>
      </c>
      <c r="P9" s="42" t="s">
        <v>124</v>
      </c>
      <c r="Q9" s="289"/>
      <c r="R9" s="126" t="s">
        <v>465</v>
      </c>
      <c r="S9" s="166" t="s">
        <v>650</v>
      </c>
      <c r="T9" s="196"/>
      <c r="W9" s="42" t="s">
        <v>602</v>
      </c>
      <c r="X9" s="127">
        <f>COUNTIF(C5:Q22,"铸造")/2</f>
        <v>11</v>
      </c>
    </row>
    <row r="10" spans="1:24" ht="15.75" customHeight="1">
      <c r="A10" s="166"/>
      <c r="B10" s="30" t="s">
        <v>651</v>
      </c>
      <c r="C10" s="42" t="s">
        <v>603</v>
      </c>
      <c r="D10" s="257"/>
      <c r="E10" s="175"/>
      <c r="F10" s="42" t="s">
        <v>131</v>
      </c>
      <c r="G10" s="42" t="s">
        <v>131</v>
      </c>
      <c r="H10" s="42" t="s">
        <v>128</v>
      </c>
      <c r="I10" s="43" t="s">
        <v>141</v>
      </c>
      <c r="J10" s="42" t="s">
        <v>606</v>
      </c>
      <c r="K10" s="42" t="s">
        <v>603</v>
      </c>
      <c r="L10" s="42" t="s">
        <v>128</v>
      </c>
      <c r="M10" s="46" t="s">
        <v>604</v>
      </c>
      <c r="N10" s="247"/>
      <c r="O10" s="42" t="s">
        <v>130</v>
      </c>
      <c r="P10" s="42" t="s">
        <v>124</v>
      </c>
      <c r="Q10" s="289"/>
      <c r="R10" s="126" t="s">
        <v>685</v>
      </c>
      <c r="S10" s="166"/>
      <c r="T10" s="196"/>
      <c r="W10" s="42" t="s">
        <v>652</v>
      </c>
      <c r="X10" s="127">
        <f>COUNTIF(C5:Q22,"焊接")/2</f>
        <v>13</v>
      </c>
    </row>
    <row r="11" spans="1:24" ht="15.75" customHeight="1">
      <c r="A11" s="287" t="s">
        <v>104</v>
      </c>
      <c r="B11" s="30" t="s">
        <v>647</v>
      </c>
      <c r="C11" s="42" t="s">
        <v>131</v>
      </c>
      <c r="D11" s="42" t="s">
        <v>606</v>
      </c>
      <c r="E11" s="42" t="s">
        <v>606</v>
      </c>
      <c r="F11" s="46" t="s">
        <v>604</v>
      </c>
      <c r="G11" s="42" t="s">
        <v>601</v>
      </c>
      <c r="H11" s="42" t="s">
        <v>130</v>
      </c>
      <c r="I11" s="189" t="s">
        <v>653</v>
      </c>
      <c r="J11" s="42" t="s">
        <v>130</v>
      </c>
      <c r="K11" s="42" t="s">
        <v>131</v>
      </c>
      <c r="L11" s="189" t="s">
        <v>654</v>
      </c>
      <c r="M11" s="42" t="s">
        <v>603</v>
      </c>
      <c r="N11" s="42" t="s">
        <v>593</v>
      </c>
      <c r="O11" s="43" t="s">
        <v>655</v>
      </c>
      <c r="P11" s="42" t="s">
        <v>128</v>
      </c>
      <c r="Q11" s="289"/>
      <c r="R11" s="126" t="s">
        <v>686</v>
      </c>
      <c r="S11" s="166" t="s">
        <v>106</v>
      </c>
      <c r="T11" s="196"/>
      <c r="W11" s="42" t="s">
        <v>655</v>
      </c>
      <c r="X11" s="127">
        <f>COUNTIF(C5:Q22,"手枪钻拆装")/2</f>
        <v>9</v>
      </c>
    </row>
    <row r="12" spans="1:24" ht="15.75" customHeight="1">
      <c r="A12" s="287"/>
      <c r="B12" s="30" t="s">
        <v>656</v>
      </c>
      <c r="C12" s="42" t="s">
        <v>131</v>
      </c>
      <c r="D12" s="42" t="s">
        <v>606</v>
      </c>
      <c r="E12" s="42" t="s">
        <v>606</v>
      </c>
      <c r="F12" s="46" t="s">
        <v>604</v>
      </c>
      <c r="G12" s="42" t="s">
        <v>601</v>
      </c>
      <c r="H12" s="42" t="s">
        <v>130</v>
      </c>
      <c r="I12" s="190"/>
      <c r="J12" s="42" t="s">
        <v>130</v>
      </c>
      <c r="K12" s="42" t="s">
        <v>131</v>
      </c>
      <c r="L12" s="190"/>
      <c r="M12" s="42" t="s">
        <v>603</v>
      </c>
      <c r="N12" s="42" t="s">
        <v>593</v>
      </c>
      <c r="O12" s="43" t="s">
        <v>141</v>
      </c>
      <c r="P12" s="42" t="s">
        <v>128</v>
      </c>
      <c r="Q12" s="289"/>
      <c r="R12" s="126" t="s">
        <v>686</v>
      </c>
      <c r="S12" s="166"/>
      <c r="T12" s="196"/>
      <c r="W12" s="42" t="s">
        <v>606</v>
      </c>
      <c r="X12" s="127">
        <f>COUNTIF(C5:Q22,"数车")/2</f>
        <v>10</v>
      </c>
    </row>
    <row r="13" spans="1:24" ht="15.75" customHeight="1">
      <c r="A13" s="166" t="s">
        <v>105</v>
      </c>
      <c r="B13" s="30" t="s">
        <v>647</v>
      </c>
      <c r="C13" s="42" t="s">
        <v>469</v>
      </c>
      <c r="D13" s="137" t="s">
        <v>184</v>
      </c>
      <c r="E13" s="42" t="s">
        <v>206</v>
      </c>
      <c r="F13" s="46" t="s">
        <v>14</v>
      </c>
      <c r="G13" s="3" t="s">
        <v>150</v>
      </c>
      <c r="H13" s="42" t="s">
        <v>692</v>
      </c>
      <c r="I13" s="103" t="s">
        <v>693</v>
      </c>
      <c r="J13" s="42" t="s">
        <v>694</v>
      </c>
      <c r="K13" s="42" t="s">
        <v>140</v>
      </c>
      <c r="L13" s="42" t="s">
        <v>695</v>
      </c>
      <c r="M13" s="42" t="s">
        <v>696</v>
      </c>
      <c r="N13" s="43" t="s">
        <v>141</v>
      </c>
      <c r="O13" s="42" t="s">
        <v>697</v>
      </c>
      <c r="P13" s="42" t="s">
        <v>130</v>
      </c>
      <c r="Q13" s="289"/>
      <c r="R13" s="126" t="s">
        <v>686</v>
      </c>
      <c r="S13" s="166" t="s">
        <v>107</v>
      </c>
      <c r="T13" s="196"/>
      <c r="W13" s="42" t="s">
        <v>586</v>
      </c>
      <c r="X13" s="127">
        <f>COUNTIF(C5:Q22,"数铣")/2</f>
        <v>10</v>
      </c>
    </row>
    <row r="14" spans="1:24" ht="15.75" customHeight="1">
      <c r="A14" s="166"/>
      <c r="B14" s="30" t="s">
        <v>591</v>
      </c>
      <c r="C14" s="42" t="s">
        <v>698</v>
      </c>
      <c r="D14" s="125" t="s">
        <v>699</v>
      </c>
      <c r="E14" s="46" t="s">
        <v>700</v>
      </c>
      <c r="F14" s="46" t="s">
        <v>693</v>
      </c>
      <c r="G14" s="42" t="s">
        <v>140</v>
      </c>
      <c r="H14" s="42" t="s">
        <v>692</v>
      </c>
      <c r="I14" s="42" t="s">
        <v>701</v>
      </c>
      <c r="J14" s="42" t="s">
        <v>702</v>
      </c>
      <c r="K14" s="3" t="s">
        <v>150</v>
      </c>
      <c r="L14" s="42" t="s">
        <v>695</v>
      </c>
      <c r="M14" s="42" t="s">
        <v>696</v>
      </c>
      <c r="N14" s="43" t="s">
        <v>141</v>
      </c>
      <c r="O14" s="42" t="s">
        <v>697</v>
      </c>
      <c r="P14" s="42" t="s">
        <v>130</v>
      </c>
      <c r="Q14" s="289"/>
      <c r="R14" s="126" t="s">
        <v>686</v>
      </c>
      <c r="S14" s="166"/>
      <c r="T14" s="196"/>
      <c r="W14" s="42" t="s">
        <v>590</v>
      </c>
      <c r="X14" s="127">
        <f>COUNTIF(C5:Q22,"数线")/2</f>
        <v>10</v>
      </c>
    </row>
    <row r="15" spans="1:24" ht="15.75" customHeight="1">
      <c r="A15" s="166" t="s">
        <v>108</v>
      </c>
      <c r="B15" s="30" t="s">
        <v>594</v>
      </c>
      <c r="C15" s="42" t="s">
        <v>692</v>
      </c>
      <c r="D15" s="42" t="s">
        <v>692</v>
      </c>
      <c r="E15" s="42" t="s">
        <v>131</v>
      </c>
      <c r="F15" s="46" t="s">
        <v>699</v>
      </c>
      <c r="G15" s="46" t="s">
        <v>693</v>
      </c>
      <c r="H15" s="42" t="s">
        <v>694</v>
      </c>
      <c r="I15" s="42" t="s">
        <v>128</v>
      </c>
      <c r="J15" s="42" t="s">
        <v>697</v>
      </c>
      <c r="K15" s="46" t="s">
        <v>703</v>
      </c>
      <c r="L15" s="42" t="s">
        <v>702</v>
      </c>
      <c r="M15" s="43" t="s">
        <v>141</v>
      </c>
      <c r="N15" s="3" t="s">
        <v>150</v>
      </c>
      <c r="O15" s="42" t="s">
        <v>128</v>
      </c>
      <c r="P15" s="42" t="s">
        <v>704</v>
      </c>
      <c r="Q15" s="289"/>
      <c r="R15" s="128" t="s">
        <v>687</v>
      </c>
      <c r="S15" s="166" t="s">
        <v>597</v>
      </c>
      <c r="T15" s="196"/>
      <c r="W15" s="46" t="s">
        <v>596</v>
      </c>
      <c r="X15" s="127">
        <f>COUNTIF(C5:Q22,"CADCAM")/2</f>
        <v>7</v>
      </c>
    </row>
    <row r="16" spans="1:24" ht="15.75" customHeight="1">
      <c r="A16" s="166"/>
      <c r="B16" s="30" t="s">
        <v>591</v>
      </c>
      <c r="C16" s="42" t="s">
        <v>692</v>
      </c>
      <c r="D16" s="42" t="s">
        <v>692</v>
      </c>
      <c r="E16" s="42" t="s">
        <v>131</v>
      </c>
      <c r="F16" s="42" t="s">
        <v>702</v>
      </c>
      <c r="G16" s="46" t="s">
        <v>700</v>
      </c>
      <c r="H16" s="46" t="s">
        <v>703</v>
      </c>
      <c r="I16" s="42" t="s">
        <v>128</v>
      </c>
      <c r="J16" s="42" t="s">
        <v>697</v>
      </c>
      <c r="K16" s="46" t="s">
        <v>699</v>
      </c>
      <c r="L16" s="46" t="s">
        <v>700</v>
      </c>
      <c r="M16" s="43" t="s">
        <v>141</v>
      </c>
      <c r="N16" s="42" t="s">
        <v>694</v>
      </c>
      <c r="O16" s="42" t="s">
        <v>128</v>
      </c>
      <c r="P16" s="42" t="s">
        <v>701</v>
      </c>
      <c r="Q16" s="289"/>
      <c r="R16" s="129" t="s">
        <v>211</v>
      </c>
      <c r="S16" s="166"/>
      <c r="T16" s="196"/>
      <c r="W16" s="101" t="s">
        <v>137</v>
      </c>
      <c r="X16" s="127">
        <f>COUNTIF(C5:Q22,"*雕刻*")-COUNTIF(D5:Q22,"*五轴雕刻*")</f>
        <v>10</v>
      </c>
    </row>
    <row r="17" spans="1:24" ht="15.75" customHeight="1">
      <c r="A17" s="166" t="s">
        <v>599</v>
      </c>
      <c r="B17" s="30" t="s">
        <v>600</v>
      </c>
      <c r="C17" s="174" t="s">
        <v>657</v>
      </c>
      <c r="D17" s="42" t="s">
        <v>588</v>
      </c>
      <c r="E17" s="42" t="s">
        <v>658</v>
      </c>
      <c r="F17" s="43" t="s">
        <v>141</v>
      </c>
      <c r="G17" s="246" t="s">
        <v>684</v>
      </c>
      <c r="H17" s="42" t="s">
        <v>590</v>
      </c>
      <c r="I17" s="189" t="s">
        <v>681</v>
      </c>
      <c r="J17" s="256" t="s">
        <v>659</v>
      </c>
      <c r="K17" s="42" t="s">
        <v>128</v>
      </c>
      <c r="L17" s="42" t="s">
        <v>131</v>
      </c>
      <c r="M17" s="42" t="s">
        <v>586</v>
      </c>
      <c r="N17" s="42" t="s">
        <v>128</v>
      </c>
      <c r="O17" s="46" t="s">
        <v>596</v>
      </c>
      <c r="P17" s="291" t="s">
        <v>683</v>
      </c>
      <c r="Q17" s="289"/>
      <c r="R17" s="128" t="s">
        <v>688</v>
      </c>
      <c r="S17" s="166" t="s">
        <v>660</v>
      </c>
      <c r="T17" s="196"/>
      <c r="W17" s="31" t="s">
        <v>142</v>
      </c>
      <c r="X17" s="127">
        <f>COUNTIF(C5:Q22,"*快速成型*")</f>
        <v>10</v>
      </c>
    </row>
    <row r="18" spans="1:24" ht="15.75" customHeight="1">
      <c r="A18" s="166"/>
      <c r="B18" s="30" t="s">
        <v>661</v>
      </c>
      <c r="C18" s="175"/>
      <c r="D18" s="42" t="s">
        <v>588</v>
      </c>
      <c r="E18" s="42" t="s">
        <v>658</v>
      </c>
      <c r="F18" s="43" t="s">
        <v>141</v>
      </c>
      <c r="G18" s="247"/>
      <c r="H18" s="42" t="s">
        <v>590</v>
      </c>
      <c r="I18" s="190"/>
      <c r="J18" s="257"/>
      <c r="K18" s="42" t="s">
        <v>128</v>
      </c>
      <c r="L18" s="42" t="s">
        <v>131</v>
      </c>
      <c r="M18" s="42" t="s">
        <v>586</v>
      </c>
      <c r="N18" s="42" t="s">
        <v>128</v>
      </c>
      <c r="O18" s="46" t="s">
        <v>596</v>
      </c>
      <c r="P18" s="292"/>
      <c r="Q18" s="290"/>
      <c r="R18" s="129" t="s">
        <v>688</v>
      </c>
      <c r="S18" s="166"/>
      <c r="T18" s="196"/>
      <c r="W18" s="35" t="s">
        <v>144</v>
      </c>
      <c r="X18" s="127">
        <f>COUNTIF(C5:Q22,"*柔性单元*")</f>
        <v>9</v>
      </c>
    </row>
    <row r="19" spans="1:24" ht="15.75" customHeight="1">
      <c r="A19" s="166" t="s">
        <v>662</v>
      </c>
      <c r="B19" s="30" t="s">
        <v>663</v>
      </c>
      <c r="C19" s="42" t="s">
        <v>589</v>
      </c>
      <c r="D19" s="195" t="s">
        <v>657</v>
      </c>
      <c r="E19" s="42" t="s">
        <v>588</v>
      </c>
      <c r="F19" s="42" t="s">
        <v>592</v>
      </c>
      <c r="G19" s="42" t="s">
        <v>586</v>
      </c>
      <c r="H19" s="46" t="s">
        <v>472</v>
      </c>
      <c r="I19" s="46" t="s">
        <v>472</v>
      </c>
      <c r="J19" s="246" t="s">
        <v>664</v>
      </c>
      <c r="K19" s="296" t="s">
        <v>665</v>
      </c>
      <c r="L19" s="42" t="s">
        <v>590</v>
      </c>
      <c r="M19" s="42" t="s">
        <v>130</v>
      </c>
      <c r="N19" s="42" t="s">
        <v>130</v>
      </c>
      <c r="O19" s="42" t="s">
        <v>586</v>
      </c>
      <c r="P19" s="42" t="s">
        <v>589</v>
      </c>
      <c r="Q19" s="293" t="s">
        <v>666</v>
      </c>
      <c r="R19" s="129" t="s">
        <v>688</v>
      </c>
      <c r="S19" s="166" t="s">
        <v>667</v>
      </c>
      <c r="T19" s="196"/>
      <c r="W19" s="35" t="s">
        <v>146</v>
      </c>
      <c r="X19" s="127">
        <f>COUNTIF(C5:Q22,"*五轴雕刻*")</f>
        <v>10</v>
      </c>
    </row>
    <row r="20" spans="1:24" ht="15.75" customHeight="1">
      <c r="A20" s="166"/>
      <c r="B20" s="30" t="s">
        <v>668</v>
      </c>
      <c r="C20" s="42" t="s">
        <v>589</v>
      </c>
      <c r="D20" s="253"/>
      <c r="E20" s="42" t="s">
        <v>588</v>
      </c>
      <c r="F20" s="42" t="s">
        <v>592</v>
      </c>
      <c r="G20" s="42" t="s">
        <v>586</v>
      </c>
      <c r="H20" s="46" t="s">
        <v>472</v>
      </c>
      <c r="I20" s="46" t="s">
        <v>472</v>
      </c>
      <c r="J20" s="247"/>
      <c r="K20" s="297"/>
      <c r="L20" s="42" t="s">
        <v>590</v>
      </c>
      <c r="M20" s="42" t="s">
        <v>130</v>
      </c>
      <c r="N20" s="42" t="s">
        <v>130</v>
      </c>
      <c r="O20" s="42" t="s">
        <v>586</v>
      </c>
      <c r="P20" s="42" t="s">
        <v>589</v>
      </c>
      <c r="Q20" s="294"/>
      <c r="R20" s="129" t="s">
        <v>688</v>
      </c>
      <c r="S20" s="166"/>
      <c r="T20" s="196"/>
      <c r="W20" s="64" t="s">
        <v>598</v>
      </c>
      <c r="X20" s="127">
        <f>COUNTIF(C5:Q22,"*机械手臂*")</f>
        <v>9</v>
      </c>
    </row>
    <row r="21" spans="1:24" ht="15.75" customHeight="1">
      <c r="A21" s="168" t="s">
        <v>669</v>
      </c>
      <c r="B21" s="30" t="s">
        <v>670</v>
      </c>
      <c r="C21" s="42" t="s">
        <v>658</v>
      </c>
      <c r="D21" s="42" t="s">
        <v>590</v>
      </c>
      <c r="E21" s="42" t="s">
        <v>592</v>
      </c>
      <c r="F21" s="242" t="s">
        <v>671</v>
      </c>
      <c r="G21" s="43" t="s">
        <v>141</v>
      </c>
      <c r="H21" s="42" t="s">
        <v>588</v>
      </c>
      <c r="I21" s="42" t="s">
        <v>130</v>
      </c>
      <c r="J21" s="42" t="s">
        <v>131</v>
      </c>
      <c r="K21" s="42" t="s">
        <v>586</v>
      </c>
      <c r="L21" s="42" t="s">
        <v>589</v>
      </c>
      <c r="M21" s="254" t="s">
        <v>672</v>
      </c>
      <c r="N21" s="46" t="s">
        <v>596</v>
      </c>
      <c r="O21" s="42" t="s">
        <v>589</v>
      </c>
      <c r="P21" s="42" t="s">
        <v>131</v>
      </c>
      <c r="Q21" s="294"/>
      <c r="R21" s="47" t="s">
        <v>689</v>
      </c>
      <c r="S21" s="166" t="s">
        <v>673</v>
      </c>
      <c r="T21" s="196"/>
      <c r="W21" s="103" t="s">
        <v>595</v>
      </c>
      <c r="X21" s="127">
        <f>COUNTIF(C5:Q22,"*滚齿机*")</f>
        <v>10</v>
      </c>
    </row>
    <row r="22" spans="1:24" ht="15.75" customHeight="1">
      <c r="A22" s="193"/>
      <c r="B22" s="30" t="s">
        <v>674</v>
      </c>
      <c r="C22" s="42" t="s">
        <v>658</v>
      </c>
      <c r="D22" s="42" t="s">
        <v>590</v>
      </c>
      <c r="E22" s="42" t="s">
        <v>592</v>
      </c>
      <c r="F22" s="243"/>
      <c r="G22" s="43" t="s">
        <v>141</v>
      </c>
      <c r="H22" s="42" t="s">
        <v>588</v>
      </c>
      <c r="I22" s="42" t="s">
        <v>130</v>
      </c>
      <c r="J22" s="42" t="s">
        <v>131</v>
      </c>
      <c r="K22" s="42" t="s">
        <v>586</v>
      </c>
      <c r="L22" s="42" t="s">
        <v>589</v>
      </c>
      <c r="M22" s="255"/>
      <c r="N22" s="46" t="s">
        <v>596</v>
      </c>
      <c r="O22" s="42" t="s">
        <v>589</v>
      </c>
      <c r="P22" s="42" t="s">
        <v>131</v>
      </c>
      <c r="Q22" s="294"/>
      <c r="R22" s="47" t="s">
        <v>689</v>
      </c>
      <c r="S22" s="166"/>
      <c r="T22" s="196"/>
      <c r="W22" s="102" t="s">
        <v>587</v>
      </c>
      <c r="X22" s="127">
        <f>COUNTIF(C5:Q22,"*数磨*")</f>
        <v>10</v>
      </c>
    </row>
    <row r="23" spans="1:24" ht="15.75" customHeight="1">
      <c r="A23" s="193"/>
      <c r="B23" s="130" t="s">
        <v>675</v>
      </c>
      <c r="C23" s="139" t="s">
        <v>225</v>
      </c>
      <c r="D23" s="140" t="s">
        <v>157</v>
      </c>
      <c r="E23" s="141" t="s">
        <v>141</v>
      </c>
      <c r="F23" s="139" t="s">
        <v>225</v>
      </c>
      <c r="G23" s="139" t="s">
        <v>128</v>
      </c>
      <c r="H23" s="139" t="s">
        <v>184</v>
      </c>
      <c r="I23" s="139" t="s">
        <v>158</v>
      </c>
      <c r="J23" s="139" t="s">
        <v>159</v>
      </c>
      <c r="K23" s="139" t="s">
        <v>156</v>
      </c>
      <c r="L23" s="139" t="s">
        <v>130</v>
      </c>
      <c r="M23" s="139" t="s">
        <v>131</v>
      </c>
      <c r="N23" s="139" t="s">
        <v>225</v>
      </c>
      <c r="O23" s="141" t="s">
        <v>313</v>
      </c>
      <c r="P23" s="140" t="s">
        <v>157</v>
      </c>
      <c r="Q23" s="294"/>
      <c r="R23" s="47" t="s">
        <v>689</v>
      </c>
      <c r="S23" s="166"/>
      <c r="T23" s="196"/>
      <c r="W23" s="108" t="s">
        <v>145</v>
      </c>
      <c r="X23" s="127">
        <f>COUNTIF(C5:Q22,"*仿真*")</f>
        <v>6</v>
      </c>
    </row>
    <row r="24" spans="1:20" ht="15.75" customHeight="1">
      <c r="A24" s="169"/>
      <c r="B24" s="138" t="s">
        <v>676</v>
      </c>
      <c r="C24" s="142" t="s">
        <v>131</v>
      </c>
      <c r="D24" s="142" t="s">
        <v>156</v>
      </c>
      <c r="E24" s="142" t="s">
        <v>156</v>
      </c>
      <c r="F24" s="143" t="s">
        <v>157</v>
      </c>
      <c r="G24" s="142" t="s">
        <v>225</v>
      </c>
      <c r="H24" s="142" t="s">
        <v>130</v>
      </c>
      <c r="I24" s="143" t="s">
        <v>197</v>
      </c>
      <c r="J24" s="142" t="s">
        <v>130</v>
      </c>
      <c r="K24" s="142" t="s">
        <v>131</v>
      </c>
      <c r="L24" s="144" t="s">
        <v>247</v>
      </c>
      <c r="M24" s="142" t="s">
        <v>158</v>
      </c>
      <c r="N24" s="142" t="s">
        <v>159</v>
      </c>
      <c r="O24" s="145" t="s">
        <v>207</v>
      </c>
      <c r="P24" s="142" t="s">
        <v>128</v>
      </c>
      <c r="Q24" s="295"/>
      <c r="R24" s="47" t="s">
        <v>689</v>
      </c>
      <c r="S24" s="166"/>
      <c r="T24" s="253"/>
    </row>
    <row r="25" spans="1:20" ht="14.25" customHeight="1">
      <c r="A25" s="177" t="s">
        <v>677</v>
      </c>
      <c r="B25" s="178" t="s">
        <v>678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0" ht="17.25" customHeight="1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1:20" ht="15.75" customHeigh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1:19" ht="17.25" customHeight="1">
      <c r="A28" s="177"/>
      <c r="B28" s="194" t="s">
        <v>679</v>
      </c>
      <c r="C28" s="194"/>
      <c r="D28" s="194"/>
      <c r="E28" s="101" t="s">
        <v>124</v>
      </c>
      <c r="F28" s="101">
        <v>1147</v>
      </c>
      <c r="G28" s="101" t="s">
        <v>150</v>
      </c>
      <c r="H28" s="101">
        <v>1143</v>
      </c>
      <c r="I28" s="101" t="s">
        <v>128</v>
      </c>
      <c r="J28" s="101">
        <v>1334</v>
      </c>
      <c r="K28" s="102" t="s">
        <v>129</v>
      </c>
      <c r="L28" s="102">
        <v>4421</v>
      </c>
      <c r="M28" s="102" t="s">
        <v>609</v>
      </c>
      <c r="N28" s="101">
        <v>5106</v>
      </c>
      <c r="O28" s="103" t="s">
        <v>610</v>
      </c>
      <c r="P28" s="131">
        <v>5106</v>
      </c>
      <c r="Q28" s="38"/>
      <c r="R28" s="37"/>
      <c r="S28" s="3"/>
    </row>
    <row r="29" spans="1:19" ht="17.25" customHeight="1">
      <c r="A29" s="4"/>
      <c r="B29" s="4"/>
      <c r="C29" s="5"/>
      <c r="D29" s="5"/>
      <c r="E29" s="101" t="s">
        <v>130</v>
      </c>
      <c r="F29" s="101">
        <v>4422</v>
      </c>
      <c r="G29" s="101" t="s">
        <v>131</v>
      </c>
      <c r="H29" s="101">
        <v>1138</v>
      </c>
      <c r="I29" s="101" t="s">
        <v>132</v>
      </c>
      <c r="J29" s="101">
        <v>1133</v>
      </c>
      <c r="K29" s="101" t="s">
        <v>133</v>
      </c>
      <c r="L29" s="101">
        <v>1135</v>
      </c>
      <c r="M29" s="101" t="s">
        <v>134</v>
      </c>
      <c r="N29" s="101">
        <v>1128</v>
      </c>
      <c r="O29" s="102" t="s">
        <v>135</v>
      </c>
      <c r="P29" s="102">
        <v>1245</v>
      </c>
      <c r="Q29" s="37"/>
      <c r="R29" s="37"/>
      <c r="S29" s="3"/>
    </row>
    <row r="30" spans="1:19" ht="17.25" customHeight="1">
      <c r="A30" s="4"/>
      <c r="B30" s="4"/>
      <c r="C30" s="5"/>
      <c r="D30" s="40"/>
      <c r="E30" s="32" t="s">
        <v>136</v>
      </c>
      <c r="F30" s="101">
        <v>1127</v>
      </c>
      <c r="G30" s="101" t="s">
        <v>137</v>
      </c>
      <c r="H30" s="101">
        <v>3104</v>
      </c>
      <c r="I30" s="101" t="s">
        <v>138</v>
      </c>
      <c r="J30" s="35">
        <v>5106</v>
      </c>
      <c r="K30" s="101" t="s">
        <v>139</v>
      </c>
      <c r="L30" s="35">
        <v>5106</v>
      </c>
      <c r="M30" s="101" t="s">
        <v>140</v>
      </c>
      <c r="N30" s="101">
        <v>1248</v>
      </c>
      <c r="O30" s="39" t="s">
        <v>141</v>
      </c>
      <c r="P30" s="102">
        <v>1236</v>
      </c>
      <c r="Q30" s="39"/>
      <c r="R30" s="37"/>
      <c r="S30" s="3"/>
    </row>
    <row r="31" spans="1:19" ht="17.25">
      <c r="A31" s="4"/>
      <c r="B31" s="4"/>
      <c r="C31" s="5"/>
      <c r="D31" s="5"/>
      <c r="E31" s="31" t="s">
        <v>142</v>
      </c>
      <c r="F31" s="101">
        <v>1343</v>
      </c>
      <c r="G31" s="34" t="s">
        <v>143</v>
      </c>
      <c r="H31" s="107">
        <v>5106</v>
      </c>
      <c r="I31" s="35" t="s">
        <v>144</v>
      </c>
      <c r="J31" s="35">
        <v>5106</v>
      </c>
      <c r="K31" s="108" t="s">
        <v>145</v>
      </c>
      <c r="L31" s="35">
        <v>1446</v>
      </c>
      <c r="M31" s="35" t="s">
        <v>146</v>
      </c>
      <c r="N31" s="101">
        <v>5106</v>
      </c>
      <c r="O31" s="64" t="s">
        <v>611</v>
      </c>
      <c r="P31" s="109">
        <v>1435</v>
      </c>
      <c r="Q31" s="3"/>
      <c r="S31" s="123"/>
    </row>
    <row r="32" spans="14:20" ht="17.25">
      <c r="N32" s="249" t="s">
        <v>612</v>
      </c>
      <c r="O32" s="249"/>
      <c r="P32" s="249"/>
      <c r="Q32" s="249"/>
      <c r="R32" s="249"/>
      <c r="S32" s="249"/>
      <c r="T32" s="249"/>
    </row>
    <row r="33" spans="1:19" ht="17.25">
      <c r="A33" s="4"/>
      <c r="B33" s="4"/>
      <c r="C33" s="5"/>
      <c r="D33" s="5"/>
      <c r="E33" s="31"/>
      <c r="F33" s="3"/>
      <c r="G33" s="31"/>
      <c r="H33" s="31"/>
      <c r="I33" s="3"/>
      <c r="J33" s="5"/>
      <c r="K33" s="5"/>
      <c r="L33" s="5"/>
      <c r="M33" s="3"/>
      <c r="N33" s="3"/>
      <c r="O33" s="3"/>
      <c r="P33" s="3"/>
      <c r="Q33" s="3"/>
      <c r="R33" s="3"/>
      <c r="S33" s="3"/>
    </row>
    <row r="34" spans="1:20" s="133" customFormat="1" ht="53.2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</row>
    <row r="35" spans="1:19" ht="14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/>
    </row>
    <row r="42" ht="24" customHeight="1"/>
    <row r="44" ht="14.25" customHeight="1"/>
  </sheetData>
  <sheetProtection/>
  <mergeCells count="53">
    <mergeCell ref="P17:P18"/>
    <mergeCell ref="C7:C8"/>
    <mergeCell ref="D19:D20"/>
    <mergeCell ref="D9:D10"/>
    <mergeCell ref="I17:I18"/>
    <mergeCell ref="J19:J20"/>
    <mergeCell ref="K19:K20"/>
    <mergeCell ref="M21:M22"/>
    <mergeCell ref="C17:C18"/>
    <mergeCell ref="M7:M8"/>
    <mergeCell ref="A21:A24"/>
    <mergeCell ref="Q19:Q24"/>
    <mergeCell ref="G17:G18"/>
    <mergeCell ref="J17:J18"/>
    <mergeCell ref="A9:A10"/>
    <mergeCell ref="O7:O8"/>
    <mergeCell ref="P7:P8"/>
    <mergeCell ref="H5:H6"/>
    <mergeCell ref="O5:O6"/>
    <mergeCell ref="E9:E10"/>
    <mergeCell ref="N9:N10"/>
    <mergeCell ref="I11:I12"/>
    <mergeCell ref="L11:L12"/>
    <mergeCell ref="A7:A8"/>
    <mergeCell ref="N32:T32"/>
    <mergeCell ref="B25:T27"/>
    <mergeCell ref="A13:A14"/>
    <mergeCell ref="A19:A20"/>
    <mergeCell ref="A25:A28"/>
    <mergeCell ref="B28:D28"/>
    <mergeCell ref="A17:A18"/>
    <mergeCell ref="S21:S24"/>
    <mergeCell ref="F21:F22"/>
    <mergeCell ref="S9:S10"/>
    <mergeCell ref="T5:T24"/>
    <mergeCell ref="A3:A4"/>
    <mergeCell ref="S13:S14"/>
    <mergeCell ref="S5:S6"/>
    <mergeCell ref="A15:A16"/>
    <mergeCell ref="S15:S16"/>
    <mergeCell ref="S17:S18"/>
    <mergeCell ref="Q5:Q18"/>
    <mergeCell ref="S19:S20"/>
    <mergeCell ref="Q3:Q4"/>
    <mergeCell ref="A1:T1"/>
    <mergeCell ref="A2:C2"/>
    <mergeCell ref="A11:A12"/>
    <mergeCell ref="T3:T4"/>
    <mergeCell ref="A5:A6"/>
    <mergeCell ref="S11:S12"/>
    <mergeCell ref="S3:S4"/>
    <mergeCell ref="S7:S8"/>
    <mergeCell ref="B3:B4"/>
  </mergeCells>
  <printOptions horizontalCentered="1"/>
  <pageMargins left="0.35433070866141736" right="0.1968503937007874" top="0.2362204724409449" bottom="0.1968503937007874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X32"/>
  <sheetViews>
    <sheetView tabSelected="1" zoomScale="85" zoomScaleNormal="85" zoomScalePageLayoutView="0" workbookViewId="0" topLeftCell="A1">
      <selection activeCell="O7" sqref="O7:O8"/>
    </sheetView>
  </sheetViews>
  <sheetFormatPr defaultColWidth="9.00390625" defaultRowHeight="14.25"/>
  <cols>
    <col min="1" max="1" width="9.125" style="11" customWidth="1"/>
    <col min="2" max="2" width="6.375" style="11" customWidth="1"/>
    <col min="3" max="3" width="8.875" style="11" customWidth="1"/>
    <col min="4" max="4" width="8.625" style="11" customWidth="1"/>
    <col min="5" max="7" width="8.125" style="11" customWidth="1"/>
    <col min="8" max="8" width="9.50390625" style="11" customWidth="1"/>
    <col min="9" max="9" width="8.125" style="11" customWidth="1"/>
    <col min="10" max="10" width="8.875" style="11" customWidth="1"/>
    <col min="11" max="11" width="8.75390625" style="11" customWidth="1"/>
    <col min="12" max="13" width="8.125" style="11" customWidth="1"/>
    <col min="14" max="14" width="8.625" style="11" customWidth="1"/>
    <col min="15" max="15" width="8.125" style="11" customWidth="1"/>
    <col min="16" max="16" width="8.75390625" style="11" customWidth="1"/>
    <col min="17" max="17" width="5.75390625" style="11" customWidth="1"/>
    <col min="18" max="18" width="6.50390625" style="11" customWidth="1"/>
    <col min="19" max="20" width="6.75390625" style="11" customWidth="1"/>
    <col min="21" max="21" width="4.50390625" style="11" customWidth="1"/>
    <col min="22" max="16384" width="9.00390625" style="11" customWidth="1"/>
  </cols>
  <sheetData>
    <row r="1" spans="1:20" ht="27.75" customHeight="1">
      <c r="A1" s="165" t="s">
        <v>737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4.25" customHeight="1">
      <c r="A2" s="197" t="s">
        <v>738</v>
      </c>
      <c r="B2" s="197"/>
      <c r="C2" s="1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172" t="s">
        <v>739</v>
      </c>
      <c r="B3" s="172" t="s">
        <v>740</v>
      </c>
      <c r="C3" s="28" t="s">
        <v>741</v>
      </c>
      <c r="D3" s="28" t="s">
        <v>742</v>
      </c>
      <c r="E3" s="28" t="s">
        <v>743</v>
      </c>
      <c r="F3" s="28" t="s">
        <v>744</v>
      </c>
      <c r="G3" s="28" t="s">
        <v>745</v>
      </c>
      <c r="H3" s="28" t="s">
        <v>746</v>
      </c>
      <c r="I3" s="28" t="s">
        <v>747</v>
      </c>
      <c r="J3" s="28" t="s">
        <v>741</v>
      </c>
      <c r="K3" s="28" t="s">
        <v>742</v>
      </c>
      <c r="L3" s="99" t="s">
        <v>743</v>
      </c>
      <c r="M3" s="99" t="s">
        <v>10</v>
      </c>
      <c r="N3" s="28" t="s">
        <v>745</v>
      </c>
      <c r="O3" s="28" t="s">
        <v>746</v>
      </c>
      <c r="P3" s="28" t="s">
        <v>747</v>
      </c>
      <c r="Q3" s="195" t="s">
        <v>748</v>
      </c>
      <c r="R3" s="52" t="s">
        <v>749</v>
      </c>
      <c r="S3" s="171" t="s">
        <v>750</v>
      </c>
      <c r="T3" s="170" t="s">
        <v>751</v>
      </c>
    </row>
    <row r="4" spans="1:20" ht="15.75" customHeight="1">
      <c r="A4" s="173"/>
      <c r="B4" s="173"/>
      <c r="C4" s="30" t="s">
        <v>752</v>
      </c>
      <c r="D4" s="30" t="s">
        <v>63</v>
      </c>
      <c r="E4" s="30" t="s">
        <v>64</v>
      </c>
      <c r="F4" s="30" t="s">
        <v>65</v>
      </c>
      <c r="G4" s="30" t="s">
        <v>753</v>
      </c>
      <c r="H4" s="30" t="s">
        <v>754</v>
      </c>
      <c r="I4" s="30" t="s">
        <v>754</v>
      </c>
      <c r="J4" s="30" t="s">
        <v>109</v>
      </c>
      <c r="K4" s="30" t="s">
        <v>110</v>
      </c>
      <c r="L4" s="30" t="s">
        <v>68</v>
      </c>
      <c r="M4" s="30" t="s">
        <v>69</v>
      </c>
      <c r="N4" s="30" t="s">
        <v>70</v>
      </c>
      <c r="O4" s="30" t="s">
        <v>705</v>
      </c>
      <c r="P4" s="30" t="s">
        <v>705</v>
      </c>
      <c r="Q4" s="253"/>
      <c r="R4" s="45" t="s">
        <v>706</v>
      </c>
      <c r="S4" s="171"/>
      <c r="T4" s="170"/>
    </row>
    <row r="5" spans="1:24" ht="15.75" customHeight="1">
      <c r="A5" s="166" t="s">
        <v>707</v>
      </c>
      <c r="B5" s="30" t="s">
        <v>708</v>
      </c>
      <c r="C5" s="42" t="s">
        <v>709</v>
      </c>
      <c r="D5" s="46" t="s">
        <v>710</v>
      </c>
      <c r="E5" s="43" t="s">
        <v>141</v>
      </c>
      <c r="F5" s="42" t="s">
        <v>709</v>
      </c>
      <c r="G5" s="42" t="s">
        <v>128</v>
      </c>
      <c r="H5" s="189" t="s">
        <v>711</v>
      </c>
      <c r="I5" s="42" t="s">
        <v>712</v>
      </c>
      <c r="J5" s="42" t="s">
        <v>713</v>
      </c>
      <c r="K5" s="42" t="s">
        <v>714</v>
      </c>
      <c r="L5" s="43" t="s">
        <v>141</v>
      </c>
      <c r="M5" s="42" t="s">
        <v>131</v>
      </c>
      <c r="N5" s="42" t="s">
        <v>709</v>
      </c>
      <c r="O5" s="291" t="s">
        <v>817</v>
      </c>
      <c r="P5" s="46" t="s">
        <v>710</v>
      </c>
      <c r="Q5" s="308" t="s">
        <v>786</v>
      </c>
      <c r="R5" s="42" t="s">
        <v>809</v>
      </c>
      <c r="S5" s="172">
        <v>5564</v>
      </c>
      <c r="T5" s="195" t="s">
        <v>715</v>
      </c>
      <c r="W5" s="42" t="s">
        <v>225</v>
      </c>
      <c r="X5" s="127">
        <f>COUNTIF(C5:Q23,"车工")/2</f>
        <v>11</v>
      </c>
    </row>
    <row r="6" spans="1:24" ht="15.75" customHeight="1">
      <c r="A6" s="166"/>
      <c r="B6" s="30" t="s">
        <v>716</v>
      </c>
      <c r="C6" s="42" t="s">
        <v>709</v>
      </c>
      <c r="D6" s="46" t="s">
        <v>710</v>
      </c>
      <c r="E6" s="43" t="s">
        <v>141</v>
      </c>
      <c r="F6" s="42" t="s">
        <v>709</v>
      </c>
      <c r="G6" s="42" t="s">
        <v>128</v>
      </c>
      <c r="H6" s="190"/>
      <c r="I6" s="42" t="s">
        <v>712</v>
      </c>
      <c r="J6" s="42" t="s">
        <v>713</v>
      </c>
      <c r="K6" s="42" t="s">
        <v>714</v>
      </c>
      <c r="L6" s="43" t="s">
        <v>141</v>
      </c>
      <c r="M6" s="42" t="s">
        <v>131</v>
      </c>
      <c r="N6" s="42" t="s">
        <v>709</v>
      </c>
      <c r="O6" s="292"/>
      <c r="P6" s="46" t="s">
        <v>710</v>
      </c>
      <c r="Q6" s="309"/>
      <c r="R6" s="42" t="s">
        <v>810</v>
      </c>
      <c r="S6" s="173"/>
      <c r="T6" s="196"/>
      <c r="W6" s="42" t="s">
        <v>469</v>
      </c>
      <c r="X6" s="127">
        <f>COUNTIF(C5:Q23,"钳工")/2</f>
        <v>10</v>
      </c>
    </row>
    <row r="7" spans="1:24" ht="15.75" customHeight="1">
      <c r="A7" s="166" t="s">
        <v>717</v>
      </c>
      <c r="B7" s="30" t="s">
        <v>718</v>
      </c>
      <c r="C7" s="246" t="s">
        <v>788</v>
      </c>
      <c r="D7" s="42" t="s">
        <v>131</v>
      </c>
      <c r="E7" s="42" t="s">
        <v>712</v>
      </c>
      <c r="F7" s="42" t="s">
        <v>713</v>
      </c>
      <c r="G7" s="42" t="s">
        <v>130</v>
      </c>
      <c r="H7" s="43" t="s">
        <v>141</v>
      </c>
      <c r="I7" s="42" t="s">
        <v>714</v>
      </c>
      <c r="J7" s="42" t="s">
        <v>709</v>
      </c>
      <c r="K7" s="43" t="s">
        <v>141</v>
      </c>
      <c r="L7" s="46" t="s">
        <v>710</v>
      </c>
      <c r="M7" s="189" t="s">
        <v>720</v>
      </c>
      <c r="N7" s="42" t="s">
        <v>131</v>
      </c>
      <c r="O7" s="256" t="s">
        <v>721</v>
      </c>
      <c r="P7" s="174" t="s">
        <v>722</v>
      </c>
      <c r="Q7" s="309"/>
      <c r="R7" s="42" t="s">
        <v>811</v>
      </c>
      <c r="S7" s="171">
        <v>5563</v>
      </c>
      <c r="T7" s="196"/>
      <c r="W7" s="42" t="s">
        <v>401</v>
      </c>
      <c r="X7" s="127">
        <f>COUNTIF(C5:Q23,"*铣刨磨*")</f>
        <v>11</v>
      </c>
    </row>
    <row r="8" spans="1:24" ht="15.75" customHeight="1">
      <c r="A8" s="166"/>
      <c r="B8" s="30" t="s">
        <v>723</v>
      </c>
      <c r="C8" s="247"/>
      <c r="D8" s="42" t="s">
        <v>131</v>
      </c>
      <c r="E8" s="42" t="s">
        <v>712</v>
      </c>
      <c r="F8" s="42" t="s">
        <v>713</v>
      </c>
      <c r="G8" s="42" t="s">
        <v>130</v>
      </c>
      <c r="H8" s="43" t="s">
        <v>141</v>
      </c>
      <c r="I8" s="42" t="s">
        <v>714</v>
      </c>
      <c r="J8" s="42" t="s">
        <v>709</v>
      </c>
      <c r="K8" s="43" t="s">
        <v>141</v>
      </c>
      <c r="L8" s="46" t="s">
        <v>710</v>
      </c>
      <c r="M8" s="190"/>
      <c r="N8" s="42" t="s">
        <v>131</v>
      </c>
      <c r="O8" s="257"/>
      <c r="P8" s="175"/>
      <c r="Q8" s="309"/>
      <c r="R8" s="42" t="s">
        <v>811</v>
      </c>
      <c r="S8" s="171"/>
      <c r="T8" s="196"/>
      <c r="W8" s="42" t="s">
        <v>471</v>
      </c>
      <c r="X8" s="127">
        <f>COUNTIF(C5:Q23,"*测量*")</f>
        <v>10</v>
      </c>
    </row>
    <row r="9" spans="1:24" ht="15.75" customHeight="1">
      <c r="A9" s="166" t="s">
        <v>724</v>
      </c>
      <c r="B9" s="30" t="s">
        <v>725</v>
      </c>
      <c r="C9" s="42" t="s">
        <v>712</v>
      </c>
      <c r="D9" s="256" t="s">
        <v>726</v>
      </c>
      <c r="E9" s="174" t="s">
        <v>727</v>
      </c>
      <c r="F9" s="42" t="s">
        <v>131</v>
      </c>
      <c r="G9" s="42" t="s">
        <v>131</v>
      </c>
      <c r="H9" s="42" t="s">
        <v>128</v>
      </c>
      <c r="I9" s="43" t="s">
        <v>141</v>
      </c>
      <c r="J9" s="42" t="s">
        <v>714</v>
      </c>
      <c r="K9" s="42" t="s">
        <v>712</v>
      </c>
      <c r="L9" s="42" t="s">
        <v>128</v>
      </c>
      <c r="M9" s="46" t="s">
        <v>710</v>
      </c>
      <c r="N9" s="246" t="s">
        <v>755</v>
      </c>
      <c r="O9" s="42" t="s">
        <v>130</v>
      </c>
      <c r="P9" s="42" t="s">
        <v>124</v>
      </c>
      <c r="Q9" s="309"/>
      <c r="R9" s="42" t="s">
        <v>812</v>
      </c>
      <c r="S9" s="171">
        <v>6377</v>
      </c>
      <c r="T9" s="196"/>
      <c r="W9" s="42" t="s">
        <v>468</v>
      </c>
      <c r="X9" s="127">
        <f>COUNTIF(C5:Q23,"铸造")/2</f>
        <v>10</v>
      </c>
    </row>
    <row r="10" spans="1:24" ht="15.75" customHeight="1">
      <c r="A10" s="166"/>
      <c r="B10" s="30" t="s">
        <v>756</v>
      </c>
      <c r="C10" s="42" t="s">
        <v>712</v>
      </c>
      <c r="D10" s="257"/>
      <c r="E10" s="175"/>
      <c r="F10" s="42" t="s">
        <v>131</v>
      </c>
      <c r="G10" s="42" t="s">
        <v>131</v>
      </c>
      <c r="H10" s="42" t="s">
        <v>128</v>
      </c>
      <c r="I10" s="43" t="s">
        <v>141</v>
      </c>
      <c r="J10" s="42" t="s">
        <v>714</v>
      </c>
      <c r="K10" s="42" t="s">
        <v>712</v>
      </c>
      <c r="L10" s="42" t="s">
        <v>128</v>
      </c>
      <c r="M10" s="46" t="s">
        <v>710</v>
      </c>
      <c r="N10" s="247"/>
      <c r="O10" s="42" t="s">
        <v>130</v>
      </c>
      <c r="P10" s="42" t="s">
        <v>124</v>
      </c>
      <c r="Q10" s="309"/>
      <c r="R10" s="42" t="s">
        <v>812</v>
      </c>
      <c r="S10" s="171"/>
      <c r="T10" s="196"/>
      <c r="W10" s="42" t="s">
        <v>472</v>
      </c>
      <c r="X10" s="127">
        <f>COUNTIF(C5:Q23,"焊接")/2</f>
        <v>10</v>
      </c>
    </row>
    <row r="11" spans="1:24" ht="15.75" customHeight="1">
      <c r="A11" s="166" t="s">
        <v>111</v>
      </c>
      <c r="B11" s="30" t="s">
        <v>725</v>
      </c>
      <c r="C11" s="42" t="s">
        <v>131</v>
      </c>
      <c r="D11" s="42" t="s">
        <v>714</v>
      </c>
      <c r="E11" s="42" t="s">
        <v>714</v>
      </c>
      <c r="F11" s="46" t="s">
        <v>710</v>
      </c>
      <c r="G11" s="42" t="s">
        <v>709</v>
      </c>
      <c r="H11" s="42" t="s">
        <v>130</v>
      </c>
      <c r="I11" s="189" t="s">
        <v>757</v>
      </c>
      <c r="J11" s="42" t="s">
        <v>130</v>
      </c>
      <c r="K11" s="42" t="s">
        <v>131</v>
      </c>
      <c r="L11" s="189" t="s">
        <v>758</v>
      </c>
      <c r="M11" s="42" t="s">
        <v>712</v>
      </c>
      <c r="N11" s="42" t="s">
        <v>713</v>
      </c>
      <c r="O11" s="43" t="s">
        <v>759</v>
      </c>
      <c r="P11" s="42" t="s">
        <v>128</v>
      </c>
      <c r="Q11" s="309"/>
      <c r="R11" s="42" t="s">
        <v>813</v>
      </c>
      <c r="S11" s="171">
        <v>6378</v>
      </c>
      <c r="T11" s="196"/>
      <c r="W11" s="42" t="s">
        <v>207</v>
      </c>
      <c r="X11" s="127">
        <f>COUNTIF(C5:Q23,"手枪钻拆装")/2</f>
        <v>10</v>
      </c>
    </row>
    <row r="12" spans="1:24" ht="15.75" customHeight="1">
      <c r="A12" s="166"/>
      <c r="B12" s="30" t="s">
        <v>756</v>
      </c>
      <c r="C12" s="42" t="s">
        <v>131</v>
      </c>
      <c r="D12" s="42" t="s">
        <v>714</v>
      </c>
      <c r="E12" s="42" t="s">
        <v>714</v>
      </c>
      <c r="F12" s="46" t="s">
        <v>710</v>
      </c>
      <c r="G12" s="42" t="s">
        <v>709</v>
      </c>
      <c r="H12" s="42" t="s">
        <v>130</v>
      </c>
      <c r="I12" s="190"/>
      <c r="J12" s="42" t="s">
        <v>130</v>
      </c>
      <c r="K12" s="42" t="s">
        <v>131</v>
      </c>
      <c r="L12" s="190"/>
      <c r="M12" s="42" t="s">
        <v>712</v>
      </c>
      <c r="N12" s="42" t="s">
        <v>713</v>
      </c>
      <c r="O12" s="43" t="s">
        <v>141</v>
      </c>
      <c r="P12" s="42" t="s">
        <v>128</v>
      </c>
      <c r="Q12" s="309"/>
      <c r="R12" s="42" t="s">
        <v>813</v>
      </c>
      <c r="S12" s="171"/>
      <c r="T12" s="196"/>
      <c r="W12" s="42" t="s">
        <v>156</v>
      </c>
      <c r="X12" s="127">
        <f>COUNTIF(C5:Q23,"数车")/2</f>
        <v>10</v>
      </c>
    </row>
    <row r="13" spans="1:24" ht="15.75" customHeight="1">
      <c r="A13" s="166" t="s">
        <v>760</v>
      </c>
      <c r="B13" s="30" t="s">
        <v>761</v>
      </c>
      <c r="C13" s="174" t="s">
        <v>762</v>
      </c>
      <c r="D13" s="42" t="s">
        <v>709</v>
      </c>
      <c r="E13" s="42" t="s">
        <v>763</v>
      </c>
      <c r="F13" s="43" t="s">
        <v>141</v>
      </c>
      <c r="G13" s="246" t="s">
        <v>785</v>
      </c>
      <c r="H13" s="42" t="s">
        <v>712</v>
      </c>
      <c r="I13" s="189" t="s">
        <v>764</v>
      </c>
      <c r="J13" s="256" t="s">
        <v>765</v>
      </c>
      <c r="K13" s="42" t="s">
        <v>709</v>
      </c>
      <c r="L13" s="42" t="s">
        <v>131</v>
      </c>
      <c r="M13" s="42" t="s">
        <v>713</v>
      </c>
      <c r="N13" s="42" t="s">
        <v>128</v>
      </c>
      <c r="O13" s="46" t="s">
        <v>710</v>
      </c>
      <c r="P13" s="291" t="s">
        <v>766</v>
      </c>
      <c r="Q13" s="309"/>
      <c r="R13" s="42" t="s">
        <v>814</v>
      </c>
      <c r="S13" s="171">
        <v>5437</v>
      </c>
      <c r="T13" s="196"/>
      <c r="W13" s="42" t="s">
        <v>159</v>
      </c>
      <c r="X13" s="127">
        <f>COUNTIF(C5:Q23,"数铣")/2</f>
        <v>10</v>
      </c>
    </row>
    <row r="14" spans="1:24" ht="15.75" customHeight="1">
      <c r="A14" s="166"/>
      <c r="B14" s="30" t="s">
        <v>767</v>
      </c>
      <c r="C14" s="175"/>
      <c r="D14" s="42" t="s">
        <v>709</v>
      </c>
      <c r="E14" s="42" t="s">
        <v>763</v>
      </c>
      <c r="F14" s="43" t="s">
        <v>141</v>
      </c>
      <c r="G14" s="247"/>
      <c r="H14" s="42" t="s">
        <v>712</v>
      </c>
      <c r="I14" s="190"/>
      <c r="J14" s="257"/>
      <c r="K14" s="42" t="s">
        <v>709</v>
      </c>
      <c r="L14" s="42" t="s">
        <v>131</v>
      </c>
      <c r="M14" s="42" t="s">
        <v>713</v>
      </c>
      <c r="N14" s="42" t="s">
        <v>128</v>
      </c>
      <c r="O14" s="46" t="s">
        <v>710</v>
      </c>
      <c r="P14" s="292"/>
      <c r="Q14" s="310"/>
      <c r="R14" s="42" t="s">
        <v>815</v>
      </c>
      <c r="S14" s="171"/>
      <c r="T14" s="196"/>
      <c r="W14" s="42" t="s">
        <v>158</v>
      </c>
      <c r="X14" s="127">
        <f>COUNTIF(C5:Q23,"数线")/2</f>
        <v>10</v>
      </c>
    </row>
    <row r="15" spans="1:24" ht="15.75" customHeight="1">
      <c r="A15" s="166" t="s">
        <v>768</v>
      </c>
      <c r="B15" s="30" t="s">
        <v>725</v>
      </c>
      <c r="C15" s="42" t="s">
        <v>714</v>
      </c>
      <c r="D15" s="182" t="s">
        <v>790</v>
      </c>
      <c r="E15" s="42" t="s">
        <v>709</v>
      </c>
      <c r="F15" s="42" t="s">
        <v>769</v>
      </c>
      <c r="G15" s="42" t="s">
        <v>713</v>
      </c>
      <c r="H15" s="46" t="s">
        <v>710</v>
      </c>
      <c r="I15" s="46" t="s">
        <v>710</v>
      </c>
      <c r="J15" s="246" t="s">
        <v>719</v>
      </c>
      <c r="K15" s="296" t="s">
        <v>770</v>
      </c>
      <c r="L15" s="42" t="s">
        <v>712</v>
      </c>
      <c r="M15" s="42" t="s">
        <v>130</v>
      </c>
      <c r="N15" s="42" t="s">
        <v>130</v>
      </c>
      <c r="O15" s="42" t="s">
        <v>713</v>
      </c>
      <c r="P15" s="42" t="s">
        <v>714</v>
      </c>
      <c r="Q15" s="308" t="s">
        <v>787</v>
      </c>
      <c r="R15" s="42" t="s">
        <v>816</v>
      </c>
      <c r="S15" s="171">
        <v>6376</v>
      </c>
      <c r="T15" s="196"/>
      <c r="W15" s="46" t="s">
        <v>157</v>
      </c>
      <c r="X15" s="127">
        <f>COUNTIF(C5:Q23,"CADCAM")/2</f>
        <v>10</v>
      </c>
    </row>
    <row r="16" spans="1:24" ht="15.75" customHeight="1">
      <c r="A16" s="166"/>
      <c r="B16" s="30" t="s">
        <v>771</v>
      </c>
      <c r="C16" s="42" t="s">
        <v>714</v>
      </c>
      <c r="D16" s="183"/>
      <c r="E16" s="42" t="s">
        <v>709</v>
      </c>
      <c r="F16" s="42" t="s">
        <v>769</v>
      </c>
      <c r="G16" s="42" t="s">
        <v>713</v>
      </c>
      <c r="H16" s="46" t="s">
        <v>710</v>
      </c>
      <c r="I16" s="46" t="s">
        <v>710</v>
      </c>
      <c r="J16" s="247"/>
      <c r="K16" s="297"/>
      <c r="L16" s="42" t="s">
        <v>712</v>
      </c>
      <c r="M16" s="42" t="s">
        <v>130</v>
      </c>
      <c r="N16" s="42" t="s">
        <v>130</v>
      </c>
      <c r="O16" s="42" t="s">
        <v>713</v>
      </c>
      <c r="P16" s="42" t="s">
        <v>714</v>
      </c>
      <c r="Q16" s="309"/>
      <c r="R16" s="42" t="s">
        <v>816</v>
      </c>
      <c r="S16" s="171"/>
      <c r="T16" s="196"/>
      <c r="W16" s="101" t="s">
        <v>137</v>
      </c>
      <c r="X16" s="127">
        <v>9</v>
      </c>
    </row>
    <row r="17" spans="1:24" ht="15.75" customHeight="1">
      <c r="A17" s="168" t="s">
        <v>772</v>
      </c>
      <c r="B17" s="148" t="s">
        <v>773</v>
      </c>
      <c r="C17" s="42" t="s">
        <v>769</v>
      </c>
      <c r="D17" s="137" t="s">
        <v>774</v>
      </c>
      <c r="E17" s="42" t="s">
        <v>775</v>
      </c>
      <c r="F17" s="46" t="s">
        <v>776</v>
      </c>
      <c r="G17" s="3" t="s">
        <v>150</v>
      </c>
      <c r="H17" s="42" t="s">
        <v>692</v>
      </c>
      <c r="I17" s="103" t="s">
        <v>693</v>
      </c>
      <c r="J17" s="42" t="s">
        <v>694</v>
      </c>
      <c r="K17" s="42" t="s">
        <v>140</v>
      </c>
      <c r="L17" s="42" t="s">
        <v>695</v>
      </c>
      <c r="M17" s="42" t="s">
        <v>696</v>
      </c>
      <c r="N17" s="43" t="s">
        <v>141</v>
      </c>
      <c r="O17" s="42" t="s">
        <v>697</v>
      </c>
      <c r="P17" s="42" t="s">
        <v>130</v>
      </c>
      <c r="Q17" s="309"/>
      <c r="R17" s="42"/>
      <c r="S17" s="168" t="s">
        <v>728</v>
      </c>
      <c r="T17" s="252" t="s">
        <v>729</v>
      </c>
      <c r="W17" s="31" t="s">
        <v>142</v>
      </c>
      <c r="X17" s="127">
        <f>COUNTIF(C5:Q23,"*快速成型*")</f>
        <v>9</v>
      </c>
    </row>
    <row r="18" spans="1:24" ht="15.75" customHeight="1">
      <c r="A18" s="169"/>
      <c r="B18" s="148" t="s">
        <v>730</v>
      </c>
      <c r="C18" s="42" t="s">
        <v>698</v>
      </c>
      <c r="D18" s="137" t="s">
        <v>699</v>
      </c>
      <c r="E18" s="46" t="s">
        <v>700</v>
      </c>
      <c r="F18" s="46" t="s">
        <v>693</v>
      </c>
      <c r="G18" s="42" t="s">
        <v>140</v>
      </c>
      <c r="H18" s="42" t="s">
        <v>692</v>
      </c>
      <c r="I18" s="42" t="s">
        <v>701</v>
      </c>
      <c r="J18" s="42" t="s">
        <v>702</v>
      </c>
      <c r="K18" s="3" t="s">
        <v>150</v>
      </c>
      <c r="L18" s="42" t="s">
        <v>695</v>
      </c>
      <c r="M18" s="42" t="s">
        <v>696</v>
      </c>
      <c r="N18" s="43" t="s">
        <v>141</v>
      </c>
      <c r="O18" s="42" t="s">
        <v>697</v>
      </c>
      <c r="P18" s="42" t="s">
        <v>130</v>
      </c>
      <c r="Q18" s="309"/>
      <c r="R18" s="42"/>
      <c r="S18" s="169"/>
      <c r="T18" s="252"/>
      <c r="W18" s="35" t="s">
        <v>144</v>
      </c>
      <c r="X18" s="127">
        <f>COUNTIF(C5:Q23,"*柔性单元*")</f>
        <v>10</v>
      </c>
    </row>
    <row r="19" spans="1:24" ht="15.75" customHeight="1">
      <c r="A19" s="311" t="s">
        <v>731</v>
      </c>
      <c r="B19" s="148" t="s">
        <v>732</v>
      </c>
      <c r="C19" s="42" t="s">
        <v>733</v>
      </c>
      <c r="D19" s="42" t="s">
        <v>697</v>
      </c>
      <c r="E19" s="42" t="s">
        <v>698</v>
      </c>
      <c r="F19" s="302" t="s">
        <v>789</v>
      </c>
      <c r="G19" s="43" t="s">
        <v>141</v>
      </c>
      <c r="H19" s="42" t="s">
        <v>695</v>
      </c>
      <c r="I19" s="42" t="s">
        <v>130</v>
      </c>
      <c r="J19" s="42" t="s">
        <v>131</v>
      </c>
      <c r="K19" s="46" t="s">
        <v>734</v>
      </c>
      <c r="L19" s="42" t="s">
        <v>696</v>
      </c>
      <c r="M19" s="305" t="s">
        <v>735</v>
      </c>
      <c r="N19" s="46" t="s">
        <v>734</v>
      </c>
      <c r="O19" s="42" t="s">
        <v>696</v>
      </c>
      <c r="P19" s="42" t="s">
        <v>692</v>
      </c>
      <c r="Q19" s="309"/>
      <c r="R19" s="42"/>
      <c r="S19" s="168" t="s">
        <v>777</v>
      </c>
      <c r="T19" s="252"/>
      <c r="W19" s="35" t="s">
        <v>146</v>
      </c>
      <c r="X19" s="127">
        <f>COUNTIF(C5:Q23,"*五轴雕刻*")</f>
        <v>9</v>
      </c>
    </row>
    <row r="20" spans="1:24" ht="15.75" customHeight="1">
      <c r="A20" s="312"/>
      <c r="B20" s="148" t="s">
        <v>730</v>
      </c>
      <c r="C20" s="300" t="s">
        <v>733</v>
      </c>
      <c r="D20" s="300" t="s">
        <v>697</v>
      </c>
      <c r="E20" s="300" t="s">
        <v>698</v>
      </c>
      <c r="F20" s="303"/>
      <c r="G20" s="298" t="s">
        <v>778</v>
      </c>
      <c r="H20" s="300" t="s">
        <v>695</v>
      </c>
      <c r="I20" s="300" t="s">
        <v>733</v>
      </c>
      <c r="J20" s="300" t="s">
        <v>779</v>
      </c>
      <c r="K20" s="301" t="s">
        <v>734</v>
      </c>
      <c r="L20" s="300" t="s">
        <v>696</v>
      </c>
      <c r="M20" s="306"/>
      <c r="N20" s="301" t="s">
        <v>734</v>
      </c>
      <c r="O20" s="300" t="s">
        <v>696</v>
      </c>
      <c r="P20" s="300" t="s">
        <v>692</v>
      </c>
      <c r="Q20" s="309"/>
      <c r="R20" s="42"/>
      <c r="S20" s="169"/>
      <c r="T20" s="252"/>
      <c r="W20" s="64" t="s">
        <v>247</v>
      </c>
      <c r="X20" s="127">
        <f>COUNTIF(C5:Q23,"*机械手臂*")</f>
        <v>10</v>
      </c>
    </row>
    <row r="21" spans="1:24" ht="15.75" customHeight="1">
      <c r="A21" s="149" t="s">
        <v>780</v>
      </c>
      <c r="B21" s="147" t="s">
        <v>781</v>
      </c>
      <c r="C21" s="185"/>
      <c r="D21" s="185"/>
      <c r="E21" s="185"/>
      <c r="F21" s="304"/>
      <c r="G21" s="299"/>
      <c r="H21" s="185"/>
      <c r="I21" s="185"/>
      <c r="J21" s="185"/>
      <c r="K21" s="241"/>
      <c r="L21" s="185"/>
      <c r="M21" s="307"/>
      <c r="N21" s="241"/>
      <c r="O21" s="185"/>
      <c r="P21" s="185"/>
      <c r="Q21" s="309"/>
      <c r="R21" s="42"/>
      <c r="S21" s="146" t="s">
        <v>782</v>
      </c>
      <c r="T21" s="252"/>
      <c r="W21" s="103" t="s">
        <v>348</v>
      </c>
      <c r="X21" s="127">
        <f>COUNTIF(C5:Q23,"*滚齿机*")</f>
        <v>10</v>
      </c>
    </row>
    <row r="22" spans="1:24" ht="15.75" customHeight="1">
      <c r="A22" s="166" t="s">
        <v>783</v>
      </c>
      <c r="B22" s="148" t="s">
        <v>732</v>
      </c>
      <c r="C22" s="42" t="s">
        <v>692</v>
      </c>
      <c r="D22" s="42" t="s">
        <v>692</v>
      </c>
      <c r="E22" s="42" t="s">
        <v>131</v>
      </c>
      <c r="F22" s="46" t="s">
        <v>699</v>
      </c>
      <c r="G22" s="46" t="s">
        <v>784</v>
      </c>
      <c r="H22" s="42" t="s">
        <v>694</v>
      </c>
      <c r="I22" s="42" t="s">
        <v>128</v>
      </c>
      <c r="J22" s="42" t="s">
        <v>697</v>
      </c>
      <c r="K22" s="46" t="s">
        <v>703</v>
      </c>
      <c r="L22" s="42" t="s">
        <v>702</v>
      </c>
      <c r="M22" s="43" t="s">
        <v>141</v>
      </c>
      <c r="N22" s="3" t="s">
        <v>150</v>
      </c>
      <c r="O22" s="42" t="s">
        <v>128</v>
      </c>
      <c r="P22" s="42" t="s">
        <v>704</v>
      </c>
      <c r="Q22" s="309"/>
      <c r="R22" s="42"/>
      <c r="S22" s="171">
        <v>7487</v>
      </c>
      <c r="T22" s="252"/>
      <c r="W22" s="102" t="s">
        <v>313</v>
      </c>
      <c r="X22" s="127">
        <f>COUNTIF(C5:Q23,"*数磨*")</f>
        <v>9</v>
      </c>
    </row>
    <row r="23" spans="1:24" ht="15.75" customHeight="1">
      <c r="A23" s="166"/>
      <c r="B23" s="148" t="s">
        <v>730</v>
      </c>
      <c r="C23" s="42" t="s">
        <v>692</v>
      </c>
      <c r="D23" s="42" t="s">
        <v>692</v>
      </c>
      <c r="E23" s="42" t="s">
        <v>131</v>
      </c>
      <c r="F23" s="42" t="s">
        <v>702</v>
      </c>
      <c r="G23" s="46" t="s">
        <v>736</v>
      </c>
      <c r="H23" s="46" t="s">
        <v>703</v>
      </c>
      <c r="I23" s="42" t="s">
        <v>128</v>
      </c>
      <c r="J23" s="42" t="s">
        <v>697</v>
      </c>
      <c r="K23" s="46" t="s">
        <v>699</v>
      </c>
      <c r="L23" s="46" t="s">
        <v>700</v>
      </c>
      <c r="M23" s="43" t="s">
        <v>141</v>
      </c>
      <c r="N23" s="42" t="s">
        <v>704</v>
      </c>
      <c r="O23" s="42" t="s">
        <v>128</v>
      </c>
      <c r="P23" s="42" t="s">
        <v>701</v>
      </c>
      <c r="Q23" s="310"/>
      <c r="R23" s="42"/>
      <c r="S23" s="171"/>
      <c r="T23" s="252"/>
      <c r="W23" s="108" t="s">
        <v>145</v>
      </c>
      <c r="X23" s="127">
        <f>COUNTIF(C5:Q23,"*仿真*")</f>
        <v>5</v>
      </c>
    </row>
    <row r="24" spans="1:20" ht="17.25" customHeight="1">
      <c r="A24" s="177" t="s">
        <v>9</v>
      </c>
      <c r="B24" s="178" t="s">
        <v>16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1:20" ht="17.2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0" ht="14.25" customHeight="1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1:20" ht="17.25" customHeight="1">
      <c r="A27" s="177"/>
      <c r="B27" s="194" t="s">
        <v>13</v>
      </c>
      <c r="C27" s="194"/>
      <c r="D27" s="194"/>
      <c r="E27" s="101" t="s">
        <v>124</v>
      </c>
      <c r="F27" s="101">
        <v>1147</v>
      </c>
      <c r="G27" s="101" t="s">
        <v>150</v>
      </c>
      <c r="H27" s="101">
        <v>1143</v>
      </c>
      <c r="I27" s="101" t="s">
        <v>128</v>
      </c>
      <c r="J27" s="101">
        <v>1334</v>
      </c>
      <c r="K27" s="102" t="s">
        <v>129</v>
      </c>
      <c r="L27" s="102">
        <v>4421</v>
      </c>
      <c r="M27" s="102" t="s">
        <v>313</v>
      </c>
      <c r="N27" s="101">
        <v>5106</v>
      </c>
      <c r="O27" s="103" t="s">
        <v>348</v>
      </c>
      <c r="P27" s="131">
        <v>5106</v>
      </c>
      <c r="Q27" s="38"/>
      <c r="R27" s="37"/>
      <c r="S27" s="3"/>
      <c r="T27" s="7"/>
    </row>
    <row r="28" spans="2:20" ht="17.25">
      <c r="B28" s="4"/>
      <c r="C28" s="5"/>
      <c r="D28" s="5"/>
      <c r="E28" s="101" t="s">
        <v>130</v>
      </c>
      <c r="F28" s="101">
        <v>4422</v>
      </c>
      <c r="G28" s="101" t="s">
        <v>131</v>
      </c>
      <c r="H28" s="101">
        <v>1138</v>
      </c>
      <c r="I28" s="101" t="s">
        <v>132</v>
      </c>
      <c r="J28" s="101">
        <v>1133</v>
      </c>
      <c r="K28" s="101" t="s">
        <v>133</v>
      </c>
      <c r="L28" s="101">
        <v>1135</v>
      </c>
      <c r="M28" s="101" t="s">
        <v>134</v>
      </c>
      <c r="N28" s="101">
        <v>1128</v>
      </c>
      <c r="O28" s="102" t="s">
        <v>135</v>
      </c>
      <c r="P28" s="102">
        <v>1245</v>
      </c>
      <c r="Q28" s="37"/>
      <c r="R28" s="37"/>
      <c r="S28" s="3"/>
      <c r="T28" s="7"/>
    </row>
    <row r="29" spans="2:20" ht="14.25" customHeight="1">
      <c r="B29" s="4"/>
      <c r="C29" s="5"/>
      <c r="D29" s="40"/>
      <c r="E29" s="32" t="s">
        <v>136</v>
      </c>
      <c r="F29" s="101">
        <v>1127</v>
      </c>
      <c r="G29" s="101" t="s">
        <v>137</v>
      </c>
      <c r="H29" s="101">
        <v>3104</v>
      </c>
      <c r="I29" s="101" t="s">
        <v>138</v>
      </c>
      <c r="J29" s="35">
        <v>5106</v>
      </c>
      <c r="K29" s="101" t="s">
        <v>139</v>
      </c>
      <c r="L29" s="35">
        <v>5106</v>
      </c>
      <c r="M29" s="101" t="s">
        <v>140</v>
      </c>
      <c r="N29" s="101">
        <v>1248</v>
      </c>
      <c r="O29" s="39" t="s">
        <v>141</v>
      </c>
      <c r="P29" s="102">
        <v>1236</v>
      </c>
      <c r="Q29" s="39"/>
      <c r="R29" s="37"/>
      <c r="S29" s="3"/>
      <c r="T29" s="7"/>
    </row>
    <row r="30" spans="2:20" ht="17.25">
      <c r="B30" s="4"/>
      <c r="C30" s="5"/>
      <c r="D30" s="5"/>
      <c r="E30" s="31" t="s">
        <v>142</v>
      </c>
      <c r="F30" s="101">
        <v>1343</v>
      </c>
      <c r="G30" s="34" t="s">
        <v>143</v>
      </c>
      <c r="H30" s="107">
        <v>5106</v>
      </c>
      <c r="I30" s="35" t="s">
        <v>144</v>
      </c>
      <c r="J30" s="35">
        <v>5106</v>
      </c>
      <c r="K30" s="108" t="s">
        <v>145</v>
      </c>
      <c r="L30" s="35">
        <v>1446</v>
      </c>
      <c r="M30" s="35" t="s">
        <v>146</v>
      </c>
      <c r="N30" s="101">
        <v>5106</v>
      </c>
      <c r="O30" s="64" t="s">
        <v>247</v>
      </c>
      <c r="P30" s="109">
        <v>1435</v>
      </c>
      <c r="Q30" s="3"/>
      <c r="S30" s="19"/>
      <c r="T30" s="16"/>
    </row>
    <row r="31" spans="2:20" ht="19.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9" t="s">
        <v>117</v>
      </c>
      <c r="P31" s="19"/>
      <c r="Q31" s="19"/>
      <c r="R31" s="25"/>
      <c r="S31" s="25"/>
      <c r="T31" s="25"/>
    </row>
    <row r="32" spans="1:2" ht="18.75">
      <c r="A32" s="25"/>
      <c r="B32" s="17"/>
    </row>
  </sheetData>
  <sheetProtection/>
  <mergeCells count="65">
    <mergeCell ref="Q15:Q23"/>
    <mergeCell ref="B27:D27"/>
    <mergeCell ref="A24:A27"/>
    <mergeCell ref="B24:T26"/>
    <mergeCell ref="S22:S23"/>
    <mergeCell ref="T5:T16"/>
    <mergeCell ref="A9:A10"/>
    <mergeCell ref="A11:A12"/>
    <mergeCell ref="A13:A14"/>
    <mergeCell ref="A15:A16"/>
    <mergeCell ref="S15:S16"/>
    <mergeCell ref="T17:T23"/>
    <mergeCell ref="S9:S10"/>
    <mergeCell ref="A22:A23"/>
    <mergeCell ref="S7:S8"/>
    <mergeCell ref="A17:A18"/>
    <mergeCell ref="S19:S20"/>
    <mergeCell ref="A19:A20"/>
    <mergeCell ref="S17:S18"/>
    <mergeCell ref="S11:S12"/>
    <mergeCell ref="S13:S14"/>
    <mergeCell ref="A1:T1"/>
    <mergeCell ref="A2:C2"/>
    <mergeCell ref="S3:S4"/>
    <mergeCell ref="T3:T4"/>
    <mergeCell ref="A7:A8"/>
    <mergeCell ref="A3:A4"/>
    <mergeCell ref="S5:S6"/>
    <mergeCell ref="B3:B4"/>
    <mergeCell ref="A5:A6"/>
    <mergeCell ref="Q3:Q4"/>
    <mergeCell ref="H5:H6"/>
    <mergeCell ref="O5:O6"/>
    <mergeCell ref="C7:C8"/>
    <mergeCell ref="M7:M8"/>
    <mergeCell ref="O7:O8"/>
    <mergeCell ref="P7:P8"/>
    <mergeCell ref="Q5:Q14"/>
    <mergeCell ref="C13:C14"/>
    <mergeCell ref="I13:I14"/>
    <mergeCell ref="D9:D10"/>
    <mergeCell ref="E9:E10"/>
    <mergeCell ref="N9:N10"/>
    <mergeCell ref="I11:I12"/>
    <mergeCell ref="L11:L12"/>
    <mergeCell ref="G13:G14"/>
    <mergeCell ref="P13:P14"/>
    <mergeCell ref="D15:D16"/>
    <mergeCell ref="J15:J16"/>
    <mergeCell ref="K15:K16"/>
    <mergeCell ref="D20:D21"/>
    <mergeCell ref="N20:N21"/>
    <mergeCell ref="O20:O21"/>
    <mergeCell ref="P20:P21"/>
    <mergeCell ref="M19:M21"/>
    <mergeCell ref="E20:E21"/>
    <mergeCell ref="G20:G21"/>
    <mergeCell ref="H20:H21"/>
    <mergeCell ref="L20:L21"/>
    <mergeCell ref="K20:K21"/>
    <mergeCell ref="J13:J14"/>
    <mergeCell ref="C20:C21"/>
    <mergeCell ref="I20:I21"/>
    <mergeCell ref="J20:J21"/>
    <mergeCell ref="F19:F21"/>
  </mergeCells>
  <printOptions horizontalCentered="1"/>
  <pageMargins left="0.15748031496062992" right="0.15748031496062992" top="0.35433070866141736" bottom="0.35433070866141736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9.125" style="11" customWidth="1"/>
    <col min="2" max="2" width="6.375" style="11" customWidth="1"/>
    <col min="3" max="8" width="8.125" style="11" customWidth="1"/>
    <col min="9" max="9" width="7.875" style="11" customWidth="1"/>
    <col min="10" max="10" width="6.875" style="11" customWidth="1"/>
    <col min="11" max="11" width="7.125" style="11" customWidth="1"/>
    <col min="12" max="12" width="6.375" style="11" customWidth="1"/>
    <col min="13" max="13" width="8.125" style="11" customWidth="1"/>
    <col min="14" max="14" width="6.875" style="11" customWidth="1"/>
    <col min="15" max="15" width="8.125" style="11" customWidth="1"/>
    <col min="16" max="17" width="6.375" style="11" customWidth="1"/>
    <col min="18" max="18" width="6.625" style="11" customWidth="1"/>
    <col min="19" max="19" width="4.50390625" style="11" customWidth="1"/>
    <col min="20" max="16384" width="9.00390625" style="11" customWidth="1"/>
  </cols>
  <sheetData>
    <row r="1" spans="1:18" ht="27.75" customHeight="1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14.25" customHeight="1">
      <c r="A2" s="197" t="s">
        <v>18</v>
      </c>
      <c r="B2" s="197"/>
      <c r="C2" s="1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172" t="s">
        <v>7</v>
      </c>
      <c r="B3" s="172" t="s">
        <v>8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15</v>
      </c>
      <c r="I3" s="28" t="s">
        <v>1</v>
      </c>
      <c r="J3" s="28" t="s">
        <v>2</v>
      </c>
      <c r="K3" s="99" t="s">
        <v>3</v>
      </c>
      <c r="L3" s="99" t="s">
        <v>10</v>
      </c>
      <c r="M3" s="28" t="s">
        <v>5</v>
      </c>
      <c r="N3" s="28" t="s">
        <v>15</v>
      </c>
      <c r="O3" s="28"/>
      <c r="P3" s="52" t="s">
        <v>17</v>
      </c>
      <c r="Q3" s="171" t="s">
        <v>0</v>
      </c>
      <c r="R3" s="170" t="s">
        <v>6</v>
      </c>
    </row>
    <row r="4" spans="1:18" ht="15.75" customHeight="1">
      <c r="A4" s="173"/>
      <c r="B4" s="173"/>
      <c r="C4" s="30" t="s">
        <v>71</v>
      </c>
      <c r="D4" s="30" t="s">
        <v>118</v>
      </c>
      <c r="E4" s="30" t="s">
        <v>119</v>
      </c>
      <c r="F4" s="30" t="s">
        <v>120</v>
      </c>
      <c r="G4" s="30" t="s">
        <v>121</v>
      </c>
      <c r="H4" s="30" t="s">
        <v>122</v>
      </c>
      <c r="I4" s="150"/>
      <c r="J4" s="150"/>
      <c r="K4" s="150"/>
      <c r="L4" s="150"/>
      <c r="M4" s="150"/>
      <c r="N4" s="150"/>
      <c r="O4" s="150"/>
      <c r="P4" s="45" t="s">
        <v>147</v>
      </c>
      <c r="Q4" s="171"/>
      <c r="R4" s="170"/>
    </row>
    <row r="5" spans="1:18" ht="15.75" customHeight="1">
      <c r="A5" s="168" t="s">
        <v>113</v>
      </c>
      <c r="B5" s="148" t="s">
        <v>66</v>
      </c>
      <c r="C5" s="100" t="s">
        <v>225</v>
      </c>
      <c r="D5" s="100" t="s">
        <v>468</v>
      </c>
      <c r="E5" s="100" t="s">
        <v>313</v>
      </c>
      <c r="F5" s="151" t="s">
        <v>348</v>
      </c>
      <c r="G5" s="152" t="s">
        <v>247</v>
      </c>
      <c r="H5" s="313" t="s">
        <v>219</v>
      </c>
      <c r="I5" s="47"/>
      <c r="J5" s="47"/>
      <c r="K5" s="54"/>
      <c r="L5" s="47"/>
      <c r="M5" s="47"/>
      <c r="N5" s="47"/>
      <c r="O5" s="47"/>
      <c r="P5" s="47" t="s">
        <v>558</v>
      </c>
      <c r="Q5" s="168" t="s">
        <v>112</v>
      </c>
      <c r="R5" s="252" t="s">
        <v>221</v>
      </c>
    </row>
    <row r="6" spans="1:18" ht="15.75" customHeight="1">
      <c r="A6" s="169"/>
      <c r="B6" s="148" t="s">
        <v>67</v>
      </c>
      <c r="C6" s="100" t="s">
        <v>225</v>
      </c>
      <c r="D6" s="100" t="s">
        <v>468</v>
      </c>
      <c r="E6" s="100" t="s">
        <v>184</v>
      </c>
      <c r="F6" s="100" t="s">
        <v>401</v>
      </c>
      <c r="G6" s="152" t="s">
        <v>197</v>
      </c>
      <c r="H6" s="314"/>
      <c r="I6" s="47"/>
      <c r="J6" s="47"/>
      <c r="K6" s="54"/>
      <c r="L6" s="47"/>
      <c r="M6" s="47"/>
      <c r="N6" s="47"/>
      <c r="O6" s="47"/>
      <c r="P6" s="47" t="s">
        <v>570</v>
      </c>
      <c r="Q6" s="169"/>
      <c r="R6" s="252"/>
    </row>
    <row r="7" spans="1:18" ht="15.75" customHeight="1">
      <c r="A7" s="168" t="s">
        <v>114</v>
      </c>
      <c r="B7" s="148" t="s">
        <v>66</v>
      </c>
      <c r="C7" s="100" t="s">
        <v>156</v>
      </c>
      <c r="D7" s="100" t="s">
        <v>159</v>
      </c>
      <c r="E7" s="100" t="s">
        <v>469</v>
      </c>
      <c r="F7" s="152" t="s">
        <v>157</v>
      </c>
      <c r="G7" s="151" t="s">
        <v>207</v>
      </c>
      <c r="H7" s="314"/>
      <c r="I7" s="47"/>
      <c r="J7" s="47"/>
      <c r="K7" s="54"/>
      <c r="L7" s="47"/>
      <c r="M7" s="47"/>
      <c r="N7" s="47"/>
      <c r="O7" s="47"/>
      <c r="P7" s="47" t="s">
        <v>807</v>
      </c>
      <c r="Q7" s="168" t="s">
        <v>123</v>
      </c>
      <c r="R7" s="252"/>
    </row>
    <row r="8" spans="1:18" ht="15.75" customHeight="1">
      <c r="A8" s="169"/>
      <c r="B8" s="148" t="s">
        <v>115</v>
      </c>
      <c r="C8" s="100" t="s">
        <v>156</v>
      </c>
      <c r="D8" s="100" t="s">
        <v>159</v>
      </c>
      <c r="E8" s="100" t="s">
        <v>469</v>
      </c>
      <c r="F8" s="152" t="s">
        <v>157</v>
      </c>
      <c r="G8" s="151" t="s">
        <v>207</v>
      </c>
      <c r="H8" s="314"/>
      <c r="I8" s="47"/>
      <c r="J8" s="47"/>
      <c r="K8" s="54"/>
      <c r="L8" s="47"/>
      <c r="M8" s="47"/>
      <c r="N8" s="47"/>
      <c r="O8" s="47"/>
      <c r="P8" s="47" t="s">
        <v>807</v>
      </c>
      <c r="Q8" s="169"/>
      <c r="R8" s="252"/>
    </row>
    <row r="9" spans="1:18" ht="15.75" customHeight="1">
      <c r="A9" s="146"/>
      <c r="B9" s="148" t="s">
        <v>223</v>
      </c>
      <c r="C9" s="100" t="s">
        <v>156</v>
      </c>
      <c r="D9" s="100" t="s">
        <v>159</v>
      </c>
      <c r="E9" s="100" t="s">
        <v>469</v>
      </c>
      <c r="F9" s="152" t="s">
        <v>157</v>
      </c>
      <c r="G9" s="151" t="s">
        <v>207</v>
      </c>
      <c r="H9" s="314"/>
      <c r="I9" s="47"/>
      <c r="J9" s="47"/>
      <c r="K9" s="54"/>
      <c r="L9" s="47"/>
      <c r="M9" s="47"/>
      <c r="N9" s="47"/>
      <c r="O9" s="47"/>
      <c r="P9" s="47" t="s">
        <v>558</v>
      </c>
      <c r="Q9" s="146" t="s">
        <v>224</v>
      </c>
      <c r="R9" s="252"/>
    </row>
    <row r="10" spans="1:18" ht="15.75" customHeight="1">
      <c r="A10" s="166" t="s">
        <v>116</v>
      </c>
      <c r="B10" s="148" t="s">
        <v>66</v>
      </c>
      <c r="C10" s="100" t="s">
        <v>472</v>
      </c>
      <c r="D10" s="100" t="s">
        <v>206</v>
      </c>
      <c r="E10" s="100" t="s">
        <v>158</v>
      </c>
      <c r="F10" s="152" t="s">
        <v>169</v>
      </c>
      <c r="G10" s="100" t="s">
        <v>469</v>
      </c>
      <c r="H10" s="314"/>
      <c r="I10" s="47"/>
      <c r="J10" s="47"/>
      <c r="K10" s="47"/>
      <c r="L10" s="47"/>
      <c r="M10" s="47"/>
      <c r="N10" s="47"/>
      <c r="O10" s="47"/>
      <c r="P10" s="153" t="s">
        <v>570</v>
      </c>
      <c r="Q10" s="171">
        <v>7487</v>
      </c>
      <c r="R10" s="252"/>
    </row>
    <row r="11" spans="1:18" ht="15.75" customHeight="1">
      <c r="A11" s="166"/>
      <c r="B11" s="148" t="s">
        <v>67</v>
      </c>
      <c r="C11" s="100" t="s">
        <v>472</v>
      </c>
      <c r="D11" s="100" t="s">
        <v>471</v>
      </c>
      <c r="E11" s="100" t="s">
        <v>158</v>
      </c>
      <c r="F11" s="152" t="s">
        <v>14</v>
      </c>
      <c r="G11" s="100" t="s">
        <v>469</v>
      </c>
      <c r="H11" s="315"/>
      <c r="I11" s="47"/>
      <c r="J11" s="47"/>
      <c r="K11" s="47"/>
      <c r="L11" s="47"/>
      <c r="M11" s="47"/>
      <c r="N11" s="47"/>
      <c r="O11" s="47"/>
      <c r="P11" s="47" t="s">
        <v>808</v>
      </c>
      <c r="Q11" s="171"/>
      <c r="R11" s="252"/>
    </row>
    <row r="12" spans="1:18" ht="17.25" customHeight="1">
      <c r="A12" s="177" t="s">
        <v>9</v>
      </c>
      <c r="B12" s="178" t="s">
        <v>16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spans="1:18" ht="17.25" customHeight="1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18" ht="14.25" customHeight="1">
      <c r="A14" s="177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</row>
    <row r="15" spans="1:18" ht="17.25" customHeight="1">
      <c r="A15" s="177"/>
      <c r="B15" s="194" t="s">
        <v>13</v>
      </c>
      <c r="C15" s="194"/>
      <c r="D15" s="194"/>
      <c r="E15" s="101" t="s">
        <v>124</v>
      </c>
      <c r="F15" s="101">
        <v>1147</v>
      </c>
      <c r="G15" s="101" t="s">
        <v>150</v>
      </c>
      <c r="H15" s="101">
        <v>1143</v>
      </c>
      <c r="I15" s="101" t="s">
        <v>128</v>
      </c>
      <c r="J15" s="101">
        <v>1334</v>
      </c>
      <c r="K15" s="102" t="s">
        <v>129</v>
      </c>
      <c r="L15" s="102">
        <v>4421</v>
      </c>
      <c r="M15" s="102" t="s">
        <v>313</v>
      </c>
      <c r="N15" s="101">
        <v>5106</v>
      </c>
      <c r="O15" s="103" t="s">
        <v>348</v>
      </c>
      <c r="P15" s="131">
        <v>5106</v>
      </c>
      <c r="Q15" s="3"/>
      <c r="R15" s="7"/>
    </row>
    <row r="16" spans="2:18" ht="17.25">
      <c r="B16" s="4"/>
      <c r="C16" s="5"/>
      <c r="D16" s="5"/>
      <c r="E16" s="101" t="s">
        <v>130</v>
      </c>
      <c r="F16" s="101">
        <v>4422</v>
      </c>
      <c r="G16" s="101" t="s">
        <v>131</v>
      </c>
      <c r="H16" s="101">
        <v>1138</v>
      </c>
      <c r="I16" s="101" t="s">
        <v>132</v>
      </c>
      <c r="J16" s="101">
        <v>1133</v>
      </c>
      <c r="K16" s="101" t="s">
        <v>133</v>
      </c>
      <c r="L16" s="101">
        <v>1135</v>
      </c>
      <c r="M16" s="101" t="s">
        <v>134</v>
      </c>
      <c r="N16" s="101">
        <v>1128</v>
      </c>
      <c r="O16" s="102" t="s">
        <v>135</v>
      </c>
      <c r="P16" s="102">
        <v>1245</v>
      </c>
      <c r="Q16" s="3"/>
      <c r="R16" s="7"/>
    </row>
    <row r="17" spans="2:18" ht="14.25" customHeight="1">
      <c r="B17" s="4"/>
      <c r="C17" s="5"/>
      <c r="D17" s="40"/>
      <c r="E17" s="32" t="s">
        <v>136</v>
      </c>
      <c r="F17" s="101">
        <v>1127</v>
      </c>
      <c r="G17" s="101" t="s">
        <v>137</v>
      </c>
      <c r="H17" s="101">
        <v>3104</v>
      </c>
      <c r="I17" s="101" t="s">
        <v>138</v>
      </c>
      <c r="J17" s="35">
        <v>5106</v>
      </c>
      <c r="K17" s="101" t="s">
        <v>139</v>
      </c>
      <c r="L17" s="35">
        <v>5106</v>
      </c>
      <c r="M17" s="101" t="s">
        <v>140</v>
      </c>
      <c r="N17" s="101">
        <v>1248</v>
      </c>
      <c r="O17" s="39" t="s">
        <v>141</v>
      </c>
      <c r="P17" s="102">
        <v>1236</v>
      </c>
      <c r="Q17" s="3"/>
      <c r="R17" s="7"/>
    </row>
    <row r="18" spans="2:16" ht="17.25">
      <c r="B18" s="4"/>
      <c r="C18" s="5"/>
      <c r="D18" s="5"/>
      <c r="E18" s="31" t="s">
        <v>142</v>
      </c>
      <c r="F18" s="101">
        <v>1343</v>
      </c>
      <c r="G18" s="34" t="s">
        <v>143</v>
      </c>
      <c r="H18" s="107">
        <v>5106</v>
      </c>
      <c r="I18" s="35" t="s">
        <v>144</v>
      </c>
      <c r="J18" s="35">
        <v>5106</v>
      </c>
      <c r="K18" s="108" t="s">
        <v>145</v>
      </c>
      <c r="L18" s="35">
        <v>1446</v>
      </c>
      <c r="M18" s="35" t="s">
        <v>146</v>
      </c>
      <c r="N18" s="101">
        <v>5106</v>
      </c>
      <c r="O18" s="64" t="s">
        <v>247</v>
      </c>
      <c r="P18" s="109">
        <v>1435</v>
      </c>
    </row>
    <row r="19" spans="2:17" ht="19.5">
      <c r="B19" s="4"/>
      <c r="C19" s="5"/>
      <c r="D19" s="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" t="s">
        <v>117</v>
      </c>
      <c r="P19" s="19"/>
      <c r="Q19" s="40"/>
    </row>
    <row r="20" spans="1:18" ht="18.75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</row>
    <row r="21" ht="14.25">
      <c r="B21" s="17"/>
    </row>
  </sheetData>
  <sheetProtection/>
  <mergeCells count="18">
    <mergeCell ref="A20:R20"/>
    <mergeCell ref="A12:A15"/>
    <mergeCell ref="B12:R14"/>
    <mergeCell ref="A7:A8"/>
    <mergeCell ref="Q7:Q8"/>
    <mergeCell ref="A5:A6"/>
    <mergeCell ref="Q5:Q6"/>
    <mergeCell ref="Q10:Q11"/>
    <mergeCell ref="R5:R11"/>
    <mergeCell ref="B15:D15"/>
    <mergeCell ref="A10:A11"/>
    <mergeCell ref="H5:H11"/>
    <mergeCell ref="A1:R1"/>
    <mergeCell ref="A2:C2"/>
    <mergeCell ref="A3:A4"/>
    <mergeCell ref="B3:B4"/>
    <mergeCell ref="Q3:Q4"/>
    <mergeCell ref="R3:R4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7">
      <selection activeCell="I25" sqref="I25"/>
    </sheetView>
  </sheetViews>
  <sheetFormatPr defaultColWidth="9.00390625" defaultRowHeight="14.25"/>
  <cols>
    <col min="1" max="1" width="6.875" style="11" customWidth="1"/>
    <col min="2" max="2" width="7.875" style="11" customWidth="1"/>
    <col min="3" max="3" width="8.375" style="11" customWidth="1"/>
    <col min="4" max="5" width="7.50390625" style="11" customWidth="1"/>
    <col min="6" max="6" width="7.875" style="11" customWidth="1"/>
    <col min="7" max="7" width="8.125" style="11" customWidth="1"/>
    <col min="8" max="8" width="7.625" style="11" customWidth="1"/>
    <col min="9" max="9" width="7.75390625" style="11" customWidth="1"/>
    <col min="10" max="10" width="7.625" style="11" customWidth="1"/>
    <col min="11" max="11" width="7.50390625" style="11" customWidth="1"/>
    <col min="12" max="13" width="8.125" style="11" customWidth="1"/>
    <col min="14" max="14" width="7.875" style="11" customWidth="1"/>
    <col min="15" max="15" width="5.50390625" style="11" customWidth="1"/>
    <col min="16" max="16" width="8.125" style="11" customWidth="1"/>
    <col min="17" max="17" width="6.375" style="11" customWidth="1"/>
    <col min="18" max="18" width="8.125" style="11" customWidth="1"/>
    <col min="19" max="19" width="6.875" style="11" customWidth="1"/>
    <col min="20" max="20" width="8.125" style="11" customWidth="1"/>
    <col min="21" max="22" width="6.375" style="11" customWidth="1"/>
    <col min="23" max="23" width="6.625" style="11" customWidth="1"/>
    <col min="24" max="24" width="4.50390625" style="11" customWidth="1"/>
    <col min="25" max="16384" width="9.00390625" style="11" customWidth="1"/>
  </cols>
  <sheetData>
    <row r="1" spans="1:23" ht="27.75" customHeight="1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ht="23.25" customHeight="1">
      <c r="A2" s="317" t="s">
        <v>799</v>
      </c>
      <c r="B2" s="317"/>
      <c r="C2" s="317"/>
      <c r="D2" s="317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9.5" customHeight="1">
      <c r="A3" s="99"/>
      <c r="B3" s="28" t="s">
        <v>1</v>
      </c>
      <c r="C3" s="28"/>
      <c r="D3" s="28" t="s">
        <v>2</v>
      </c>
      <c r="E3" s="28"/>
      <c r="F3" s="28" t="s">
        <v>3</v>
      </c>
      <c r="G3" s="28"/>
      <c r="H3" s="28" t="s">
        <v>4</v>
      </c>
      <c r="I3" s="28"/>
      <c r="J3" s="28" t="s">
        <v>5</v>
      </c>
      <c r="K3" s="2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9.5" customHeight="1">
      <c r="A4" s="99"/>
      <c r="B4" s="30" t="s">
        <v>794</v>
      </c>
      <c r="C4" s="30"/>
      <c r="D4" s="30" t="s">
        <v>795</v>
      </c>
      <c r="E4" s="30"/>
      <c r="F4" s="30" t="s">
        <v>796</v>
      </c>
      <c r="G4" s="30"/>
      <c r="H4" s="30" t="s">
        <v>797</v>
      </c>
      <c r="I4" s="30"/>
      <c r="J4" s="30" t="s">
        <v>798</v>
      </c>
      <c r="K4" s="3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9.5" customHeight="1">
      <c r="A5" s="171" t="s">
        <v>792</v>
      </c>
      <c r="B5" s="172" t="s">
        <v>219</v>
      </c>
      <c r="C5" s="99"/>
      <c r="D5" s="99" t="s">
        <v>468</v>
      </c>
      <c r="E5" s="161"/>
      <c r="F5" s="161" t="s">
        <v>207</v>
      </c>
      <c r="G5" s="99"/>
      <c r="H5" s="99" t="s">
        <v>468</v>
      </c>
      <c r="I5" s="99"/>
      <c r="J5" s="161" t="s">
        <v>207</v>
      </c>
      <c r="K5" s="99"/>
      <c r="L5" s="2"/>
      <c r="T5" s="2"/>
      <c r="U5" s="2"/>
      <c r="V5" s="2"/>
      <c r="W5" s="2"/>
    </row>
    <row r="6" spans="1:23" ht="19.5" customHeight="1">
      <c r="A6" s="171"/>
      <c r="B6" s="319"/>
      <c r="C6" s="99"/>
      <c r="D6" s="160" t="s">
        <v>157</v>
      </c>
      <c r="E6" s="99"/>
      <c r="F6" s="99" t="s">
        <v>159</v>
      </c>
      <c r="G6" s="99"/>
      <c r="H6" s="160" t="s">
        <v>157</v>
      </c>
      <c r="I6" s="99"/>
      <c r="J6" s="99" t="s">
        <v>159</v>
      </c>
      <c r="K6" s="99"/>
      <c r="L6" s="2"/>
      <c r="T6" s="2"/>
      <c r="U6" s="2"/>
      <c r="V6" s="2"/>
      <c r="W6" s="2"/>
    </row>
    <row r="7" spans="1:23" ht="19.5" customHeight="1">
      <c r="A7" s="171"/>
      <c r="B7" s="319"/>
      <c r="C7" s="99"/>
      <c r="D7" s="125" t="s">
        <v>169</v>
      </c>
      <c r="E7" s="125"/>
      <c r="F7" s="125" t="s">
        <v>197</v>
      </c>
      <c r="G7" s="99"/>
      <c r="H7" s="125" t="s">
        <v>169</v>
      </c>
      <c r="I7" s="99"/>
      <c r="J7" s="125" t="s">
        <v>197</v>
      </c>
      <c r="K7" s="99"/>
      <c r="L7" s="2"/>
      <c r="T7" s="2"/>
      <c r="U7" s="2"/>
      <c r="V7" s="2"/>
      <c r="W7" s="2"/>
    </row>
    <row r="8" spans="1:23" ht="19.5" customHeight="1">
      <c r="A8" s="171"/>
      <c r="B8" s="173"/>
      <c r="C8" s="99"/>
      <c r="D8" s="125" t="s">
        <v>247</v>
      </c>
      <c r="E8" s="125"/>
      <c r="F8" s="125" t="s">
        <v>14</v>
      </c>
      <c r="G8" s="99"/>
      <c r="H8" s="125" t="s">
        <v>247</v>
      </c>
      <c r="I8" s="99"/>
      <c r="J8" s="125" t="s">
        <v>14</v>
      </c>
      <c r="K8" s="99"/>
      <c r="L8" s="2"/>
      <c r="T8" s="2"/>
      <c r="U8" s="2"/>
      <c r="V8" s="2"/>
      <c r="W8" s="2"/>
    </row>
    <row r="9" spans="1:23" ht="19.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2"/>
      <c r="M9" s="13"/>
      <c r="N9" s="154"/>
      <c r="O9" s="13"/>
      <c r="P9" s="154"/>
      <c r="Q9" s="2"/>
      <c r="R9" s="2"/>
      <c r="S9" s="2"/>
      <c r="T9" s="2"/>
      <c r="U9" s="2"/>
      <c r="V9" s="2"/>
      <c r="W9" s="2"/>
    </row>
    <row r="10" spans="1:23" ht="19.5" customHeight="1">
      <c r="A10" s="171" t="s">
        <v>793</v>
      </c>
      <c r="B10" s="172" t="s">
        <v>219</v>
      </c>
      <c r="C10" s="99"/>
      <c r="D10" s="99" t="s">
        <v>472</v>
      </c>
      <c r="E10" s="99"/>
      <c r="F10" s="99" t="s">
        <v>469</v>
      </c>
      <c r="G10" s="99"/>
      <c r="H10" s="99" t="s">
        <v>472</v>
      </c>
      <c r="I10" s="99"/>
      <c r="J10" s="99" t="s">
        <v>469</v>
      </c>
      <c r="K10" s="99"/>
      <c r="L10" s="2"/>
      <c r="T10" s="2"/>
      <c r="U10" s="2"/>
      <c r="V10" s="2"/>
      <c r="W10" s="2"/>
    </row>
    <row r="11" spans="1:23" ht="19.5" customHeight="1">
      <c r="A11" s="171"/>
      <c r="B11" s="319"/>
      <c r="C11" s="99"/>
      <c r="D11" s="99" t="s">
        <v>471</v>
      </c>
      <c r="E11" s="99"/>
      <c r="F11" s="99" t="s">
        <v>401</v>
      </c>
      <c r="G11" s="99"/>
      <c r="H11" s="99" t="s">
        <v>471</v>
      </c>
      <c r="I11" s="99"/>
      <c r="J11" s="99" t="s">
        <v>401</v>
      </c>
      <c r="K11" s="99"/>
      <c r="L11" s="2"/>
      <c r="T11" s="2"/>
      <c r="U11" s="2"/>
      <c r="V11" s="2"/>
      <c r="W11" s="2"/>
    </row>
    <row r="12" spans="1:23" ht="19.5" customHeight="1">
      <c r="A12" s="171"/>
      <c r="B12" s="319"/>
      <c r="C12" s="99"/>
      <c r="D12" s="99" t="s">
        <v>206</v>
      </c>
      <c r="E12" s="99"/>
      <c r="F12" s="99" t="s">
        <v>156</v>
      </c>
      <c r="G12" s="99"/>
      <c r="H12" s="99" t="s">
        <v>348</v>
      </c>
      <c r="I12" s="99"/>
      <c r="J12" s="99" t="s">
        <v>156</v>
      </c>
      <c r="K12" s="99"/>
      <c r="L12" s="2"/>
      <c r="T12" s="2"/>
      <c r="U12" s="2"/>
      <c r="V12" s="2"/>
      <c r="W12" s="2"/>
    </row>
    <row r="13" spans="1:23" ht="19.5" customHeight="1">
      <c r="A13" s="171"/>
      <c r="B13" s="173"/>
      <c r="C13" s="99"/>
      <c r="D13" s="99" t="s">
        <v>158</v>
      </c>
      <c r="E13" s="99"/>
      <c r="F13" s="99" t="s">
        <v>206</v>
      </c>
      <c r="G13" s="99"/>
      <c r="H13" s="99" t="s">
        <v>158</v>
      </c>
      <c r="I13" s="99"/>
      <c r="J13" s="99" t="s">
        <v>206</v>
      </c>
      <c r="K13" s="99"/>
      <c r="L13" s="2"/>
      <c r="T13" s="2"/>
      <c r="U13" s="2"/>
      <c r="V13" s="2"/>
      <c r="W13" s="2"/>
    </row>
    <row r="14" spans="1:23" ht="19.5" customHeight="1">
      <c r="A14" s="1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2"/>
      <c r="M14" s="13"/>
      <c r="N14" s="162"/>
      <c r="O14" s="13"/>
      <c r="P14" s="154"/>
      <c r="Q14" s="2"/>
      <c r="R14" s="2"/>
      <c r="S14" s="2"/>
      <c r="T14" s="2"/>
      <c r="U14" s="2"/>
      <c r="V14" s="2"/>
      <c r="W14" s="2"/>
    </row>
    <row r="15" spans="1:23" ht="19.5" customHeight="1">
      <c r="A15" s="318" t="s">
        <v>800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2"/>
      <c r="M15" s="13"/>
      <c r="N15" s="154"/>
      <c r="O15" s="13"/>
      <c r="P15" s="163"/>
      <c r="Q15" s="2"/>
      <c r="R15" s="2"/>
      <c r="S15" s="2"/>
      <c r="T15" s="2"/>
      <c r="U15" s="2"/>
      <c r="V15" s="2"/>
      <c r="W15" s="2"/>
    </row>
    <row r="16" spans="1:23" ht="19.5" customHeight="1">
      <c r="A16" s="99"/>
      <c r="B16" s="28" t="s">
        <v>1</v>
      </c>
      <c r="C16" s="28"/>
      <c r="D16" s="28" t="s">
        <v>2</v>
      </c>
      <c r="E16" s="28"/>
      <c r="F16" s="28" t="s">
        <v>3</v>
      </c>
      <c r="G16" s="28"/>
      <c r="H16" s="28" t="s">
        <v>4</v>
      </c>
      <c r="I16" s="28"/>
      <c r="J16" s="28" t="s">
        <v>5</v>
      </c>
      <c r="K16" s="28"/>
      <c r="L16" s="13"/>
      <c r="M16" s="13"/>
      <c r="N16" s="164"/>
      <c r="O16" s="13"/>
      <c r="P16" s="164"/>
      <c r="Q16" s="13"/>
      <c r="R16" s="13"/>
      <c r="S16" s="13"/>
      <c r="T16" s="13"/>
      <c r="U16" s="13"/>
      <c r="V16" s="154"/>
      <c r="W16" s="154"/>
    </row>
    <row r="17" spans="1:23" ht="19.5" customHeight="1">
      <c r="A17" s="99"/>
      <c r="B17" s="30" t="s">
        <v>802</v>
      </c>
      <c r="C17" s="30"/>
      <c r="D17" s="30" t="s">
        <v>803</v>
      </c>
      <c r="E17" s="30"/>
      <c r="F17" s="30" t="s">
        <v>804</v>
      </c>
      <c r="G17" s="30"/>
      <c r="H17" s="30" t="s">
        <v>805</v>
      </c>
      <c r="I17" s="30"/>
      <c r="J17" s="30" t="s">
        <v>806</v>
      </c>
      <c r="K17" s="30"/>
      <c r="L17" s="4"/>
      <c r="M17" s="4"/>
      <c r="N17" s="164"/>
      <c r="O17" s="4"/>
      <c r="P17" s="164"/>
      <c r="Q17" s="4"/>
      <c r="R17" s="4"/>
      <c r="S17" s="4"/>
      <c r="T17" s="4"/>
      <c r="U17" s="4"/>
      <c r="V17" s="154"/>
      <c r="W17" s="154"/>
    </row>
    <row r="18" spans="1:23" ht="19.5" customHeight="1">
      <c r="A18" s="171" t="s">
        <v>792</v>
      </c>
      <c r="B18" s="99" t="s">
        <v>469</v>
      </c>
      <c r="C18" s="99"/>
      <c r="D18" s="99" t="s">
        <v>472</v>
      </c>
      <c r="E18" s="99"/>
      <c r="F18" s="99" t="s">
        <v>469</v>
      </c>
      <c r="G18" s="99"/>
      <c r="H18" s="99" t="s">
        <v>472</v>
      </c>
      <c r="I18" s="99"/>
      <c r="J18" s="99" t="s">
        <v>469</v>
      </c>
      <c r="K18" s="99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</row>
    <row r="19" spans="1:23" ht="19.5" customHeight="1">
      <c r="A19" s="171"/>
      <c r="B19" s="99" t="s">
        <v>401</v>
      </c>
      <c r="C19" s="99"/>
      <c r="D19" s="125" t="s">
        <v>247</v>
      </c>
      <c r="E19" s="99"/>
      <c r="F19" s="99" t="s">
        <v>401</v>
      </c>
      <c r="G19" s="99"/>
      <c r="H19" s="125" t="s">
        <v>247</v>
      </c>
      <c r="I19" s="99"/>
      <c r="J19" s="99" t="s">
        <v>401</v>
      </c>
      <c r="K19" s="99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</row>
    <row r="20" spans="1:23" ht="19.5" customHeight="1">
      <c r="A20" s="171"/>
      <c r="B20" s="99" t="s">
        <v>156</v>
      </c>
      <c r="C20" s="99"/>
      <c r="D20" s="99" t="s">
        <v>348</v>
      </c>
      <c r="E20" s="99"/>
      <c r="F20" s="99" t="s">
        <v>156</v>
      </c>
      <c r="G20" s="99"/>
      <c r="H20" s="99" t="s">
        <v>348</v>
      </c>
      <c r="I20" s="99"/>
      <c r="J20" s="99" t="s">
        <v>156</v>
      </c>
      <c r="K20" s="99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1:23" ht="19.5" customHeight="1">
      <c r="A21" s="171"/>
      <c r="B21" s="99" t="s">
        <v>348</v>
      </c>
      <c r="C21" s="99"/>
      <c r="D21" s="99" t="s">
        <v>158</v>
      </c>
      <c r="E21" s="99"/>
      <c r="F21" s="99" t="s">
        <v>471</v>
      </c>
      <c r="G21" s="99"/>
      <c r="H21" s="99" t="s">
        <v>158</v>
      </c>
      <c r="I21" s="99"/>
      <c r="J21" s="99" t="s">
        <v>206</v>
      </c>
      <c r="K21" s="99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</row>
    <row r="22" spans="1:23" ht="19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1:23" ht="19.5" customHeight="1">
      <c r="A23" s="171" t="s">
        <v>793</v>
      </c>
      <c r="B23" s="161" t="s">
        <v>207</v>
      </c>
      <c r="C23" s="99"/>
      <c r="D23" s="99" t="s">
        <v>468</v>
      </c>
      <c r="E23" s="99"/>
      <c r="F23" s="161" t="s">
        <v>207</v>
      </c>
      <c r="G23" s="99"/>
      <c r="H23" s="99" t="s">
        <v>468</v>
      </c>
      <c r="I23" s="99"/>
      <c r="J23" s="161" t="s">
        <v>207</v>
      </c>
      <c r="K23" s="99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</row>
    <row r="24" spans="1:23" ht="19.5" customHeight="1">
      <c r="A24" s="171"/>
      <c r="B24" s="99" t="s">
        <v>159</v>
      </c>
      <c r="C24" s="99"/>
      <c r="D24" s="160" t="s">
        <v>157</v>
      </c>
      <c r="E24" s="99"/>
      <c r="F24" s="99" t="s">
        <v>159</v>
      </c>
      <c r="G24" s="99"/>
      <c r="H24" s="160" t="s">
        <v>157</v>
      </c>
      <c r="I24" s="99"/>
      <c r="J24" s="99" t="s">
        <v>159</v>
      </c>
      <c r="K24" s="99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</row>
    <row r="25" spans="1:23" ht="19.5" customHeight="1">
      <c r="A25" s="171"/>
      <c r="B25" s="125" t="s">
        <v>197</v>
      </c>
      <c r="C25" s="99"/>
      <c r="D25" s="125" t="s">
        <v>169</v>
      </c>
      <c r="E25" s="99"/>
      <c r="F25" s="125" t="s">
        <v>197</v>
      </c>
      <c r="G25" s="99"/>
      <c r="H25" s="125" t="s">
        <v>169</v>
      </c>
      <c r="I25" s="99"/>
      <c r="J25" s="125" t="s">
        <v>197</v>
      </c>
      <c r="K25" s="99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</row>
    <row r="26" spans="1:23" ht="19.5" customHeight="1">
      <c r="A26" s="171"/>
      <c r="B26" s="125" t="s">
        <v>14</v>
      </c>
      <c r="C26" s="99"/>
      <c r="D26" s="99" t="s">
        <v>471</v>
      </c>
      <c r="E26" s="99"/>
      <c r="F26" s="125" t="s">
        <v>14</v>
      </c>
      <c r="G26" s="99"/>
      <c r="H26" s="99" t="s">
        <v>206</v>
      </c>
      <c r="I26" s="99"/>
      <c r="J26" s="125" t="s">
        <v>14</v>
      </c>
      <c r="K26" s="99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</row>
    <row r="27" spans="1:23" ht="17.25" customHeight="1">
      <c r="A27" s="177" t="s">
        <v>9</v>
      </c>
      <c r="B27" s="178" t="s">
        <v>801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</row>
    <row r="28" spans="1:23" ht="17.25" customHeigh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</row>
    <row r="29" spans="1:23" ht="14.25" customHeight="1">
      <c r="A29" s="177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</row>
    <row r="30" spans="1:23" ht="17.25" customHeight="1">
      <c r="A30" s="177"/>
      <c r="B30" s="194" t="s">
        <v>13</v>
      </c>
      <c r="C30" s="194"/>
      <c r="D30" s="194"/>
      <c r="E30" s="194"/>
      <c r="F30" s="194"/>
      <c r="S30" s="101"/>
      <c r="T30" s="103"/>
      <c r="U30" s="131"/>
      <c r="V30" s="3"/>
      <c r="W30" s="7"/>
    </row>
    <row r="31" spans="2:23" ht="13.5" customHeight="1">
      <c r="B31" s="4"/>
      <c r="C31" s="4"/>
      <c r="D31" s="5"/>
      <c r="E31" s="5"/>
      <c r="F31" s="5"/>
      <c r="S31" s="101"/>
      <c r="T31" s="102"/>
      <c r="U31" s="102"/>
      <c r="V31" s="3"/>
      <c r="W31" s="7"/>
    </row>
    <row r="32" spans="1:23" ht="21" customHeight="1">
      <c r="A32" s="101" t="s">
        <v>124</v>
      </c>
      <c r="B32" s="101">
        <v>1147</v>
      </c>
      <c r="C32" s="101" t="s">
        <v>150</v>
      </c>
      <c r="D32" s="101">
        <v>1143</v>
      </c>
      <c r="E32" s="101" t="s">
        <v>128</v>
      </c>
      <c r="F32" s="101">
        <v>1334</v>
      </c>
      <c r="G32" s="102" t="s">
        <v>129</v>
      </c>
      <c r="H32" s="102">
        <v>4421</v>
      </c>
      <c r="I32" s="102" t="s">
        <v>313</v>
      </c>
      <c r="J32" s="101">
        <v>5106</v>
      </c>
      <c r="K32" s="103" t="s">
        <v>348</v>
      </c>
      <c r="L32" s="131">
        <v>5106</v>
      </c>
      <c r="S32" s="101"/>
      <c r="T32" s="39"/>
      <c r="U32" s="102"/>
      <c r="V32" s="3"/>
      <c r="W32" s="7"/>
    </row>
    <row r="33" spans="1:21" ht="16.5">
      <c r="A33" s="101" t="s">
        <v>130</v>
      </c>
      <c r="B33" s="101">
        <v>4422</v>
      </c>
      <c r="C33" s="101" t="s">
        <v>131</v>
      </c>
      <c r="D33" s="101">
        <v>1138</v>
      </c>
      <c r="E33" s="101" t="s">
        <v>132</v>
      </c>
      <c r="F33" s="101">
        <v>1133</v>
      </c>
      <c r="G33" s="101" t="s">
        <v>133</v>
      </c>
      <c r="H33" s="101">
        <v>1135</v>
      </c>
      <c r="I33" s="101" t="s">
        <v>134</v>
      </c>
      <c r="J33" s="101">
        <v>1128</v>
      </c>
      <c r="K33" s="102" t="s">
        <v>135</v>
      </c>
      <c r="L33" s="102">
        <v>1245</v>
      </c>
      <c r="S33" s="101"/>
      <c r="T33" s="64"/>
      <c r="U33" s="109"/>
    </row>
    <row r="34" spans="1:22" ht="19.5">
      <c r="A34" s="32" t="s">
        <v>136</v>
      </c>
      <c r="B34" s="101">
        <v>1127</v>
      </c>
      <c r="C34" s="101" t="s">
        <v>137</v>
      </c>
      <c r="D34" s="101">
        <v>3104</v>
      </c>
      <c r="E34" s="101" t="s">
        <v>138</v>
      </c>
      <c r="F34" s="35">
        <v>5106</v>
      </c>
      <c r="G34" s="101" t="s">
        <v>139</v>
      </c>
      <c r="H34" s="35">
        <v>5106</v>
      </c>
      <c r="I34" s="101" t="s">
        <v>140</v>
      </c>
      <c r="J34" s="101">
        <v>1248</v>
      </c>
      <c r="K34" s="159" t="s">
        <v>141</v>
      </c>
      <c r="L34" s="102">
        <v>1236</v>
      </c>
      <c r="S34" s="25"/>
      <c r="U34" s="19"/>
      <c r="V34" s="40"/>
    </row>
    <row r="35" spans="1:23" ht="20.25">
      <c r="A35" s="158" t="s">
        <v>142</v>
      </c>
      <c r="B35" s="101">
        <v>1343</v>
      </c>
      <c r="C35" s="34" t="s">
        <v>143</v>
      </c>
      <c r="D35" s="107">
        <v>5106</v>
      </c>
      <c r="E35" s="35" t="s">
        <v>144</v>
      </c>
      <c r="F35" s="35">
        <v>5106</v>
      </c>
      <c r="G35" s="108" t="s">
        <v>145</v>
      </c>
      <c r="H35" s="35">
        <v>1446</v>
      </c>
      <c r="I35" s="35" t="s">
        <v>146</v>
      </c>
      <c r="J35" s="101">
        <v>5106</v>
      </c>
      <c r="K35" s="64" t="s">
        <v>247</v>
      </c>
      <c r="L35" s="109">
        <v>1435</v>
      </c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</row>
    <row r="36" spans="1:12" ht="19.5">
      <c r="A36" s="5"/>
      <c r="B36" s="25"/>
      <c r="C36" s="25"/>
      <c r="D36" s="25"/>
      <c r="E36" s="25"/>
      <c r="F36" s="25"/>
      <c r="G36" s="25"/>
      <c r="H36" s="25"/>
      <c r="I36" s="25"/>
      <c r="J36" s="19" t="s">
        <v>791</v>
      </c>
      <c r="K36" s="25"/>
      <c r="L36" s="25"/>
    </row>
  </sheetData>
  <sheetProtection/>
  <mergeCells count="14">
    <mergeCell ref="A18:A21"/>
    <mergeCell ref="A23:A26"/>
    <mergeCell ref="A5:A8"/>
    <mergeCell ref="A10:A13"/>
    <mergeCell ref="A2:D2"/>
    <mergeCell ref="A1:K1"/>
    <mergeCell ref="A9:K9"/>
    <mergeCell ref="A22:K22"/>
    <mergeCell ref="A15:K15"/>
    <mergeCell ref="B27:L29"/>
    <mergeCell ref="B5:B8"/>
    <mergeCell ref="B10:B13"/>
    <mergeCell ref="A27:A30"/>
    <mergeCell ref="B30:F3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2011-03-01T04:01:42Z</cp:lastPrinted>
  <dcterms:created xsi:type="dcterms:W3CDTF">1996-12-17T01:32:42Z</dcterms:created>
  <dcterms:modified xsi:type="dcterms:W3CDTF">2018-06-14T10:21:57Z</dcterms:modified>
  <cp:category/>
  <cp:version/>
  <cp:contentType/>
  <cp:contentStatus/>
</cp:coreProperties>
</file>